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60" yWindow="645" windowWidth="6570" windowHeight="8100" activeTab="1"/>
  </bookViews>
  <sheets>
    <sheet name="Chart1" sheetId="1" r:id="rId1"/>
    <sheet name="dem4" sheetId="2" r:id="rId2"/>
  </sheets>
  <externalReferences>
    <externalReference r:id="rId5"/>
    <externalReference r:id="rId6"/>
    <externalReference r:id="rId7"/>
    <externalReference r:id="rId8"/>
  </externalReferences>
  <definedNames>
    <definedName name="__123Graph_D" hidden="1">#REF!</definedName>
    <definedName name="_xlnm._FilterDatabase" localSheetId="1" hidden="1">'dem4'!$A$15:$AR$150</definedName>
    <definedName name="ahcap">#REF!</definedName>
    <definedName name="censusrec">#REF!</definedName>
    <definedName name="charged">#REF!</definedName>
    <definedName name="coop" localSheetId="1">'dem4'!$D$128:$L$128</definedName>
    <definedName name="coopcap" localSheetId="1">'dem4'!$D$137:$L$137</definedName>
    <definedName name="cooperation" localSheetId="1">'dem4'!$E$10:$G$10</definedName>
    <definedName name="cooprec" localSheetId="1">'dem4'!#REF!</definedName>
    <definedName name="coprec" localSheetId="1">'dem4'!#REF!</definedName>
    <definedName name="da">#REF!</definedName>
    <definedName name="ee">#REF!</definedName>
    <definedName name="fishcap">#REF!</definedName>
    <definedName name="Fishrev">#REF!</definedName>
    <definedName name="fwl">#REF!</definedName>
    <definedName name="fwlcap">#REF!</definedName>
    <definedName name="fwlrec">#REF!</definedName>
    <definedName name="housing">#REF!</definedName>
    <definedName name="housingcap">#REF!</definedName>
    <definedName name="justice">#REF!</definedName>
    <definedName name="loan" localSheetId="1">'dem4'!$D$145:$L$145</definedName>
    <definedName name="lr">#REF!</definedName>
    <definedName name="lrrec">#REF!</definedName>
    <definedName name="nc">#REF!</definedName>
    <definedName name="ncfund">#REF!</definedName>
    <definedName name="ncrec">#REF!</definedName>
    <definedName name="ncrec1">#REF!</definedName>
    <definedName name="np" localSheetId="1">'dem4'!$K$147</definedName>
    <definedName name="np">#REF!</definedName>
    <definedName name="Nutrition">#REF!</definedName>
    <definedName name="oges">#REF!</definedName>
    <definedName name="pension">#REF!</definedName>
    <definedName name="_xlnm.Print_Area" localSheetId="1">'dem4'!$A$1:$L$148</definedName>
    <definedName name="_xlnm.Print_Titles" localSheetId="1">'dem4'!$12:$15</definedName>
    <definedName name="pw">#REF!</definedName>
    <definedName name="pwcap" localSheetId="1">'dem4'!#REF!</definedName>
    <definedName name="pwcap">#REF!</definedName>
    <definedName name="rec" localSheetId="1">'dem4'!#REF!</definedName>
    <definedName name="rec">#REF!</definedName>
    <definedName name="rec1">#REF!</definedName>
    <definedName name="reform">#REF!</definedName>
    <definedName name="revise" localSheetId="1">'dem4'!#REF!</definedName>
    <definedName name="revrec" localSheetId="1">'dem4'!#REF!</definedName>
    <definedName name="scst">#REF!</definedName>
    <definedName name="sgs">#REF!</definedName>
    <definedName name="SocialSecurity">#REF!</definedName>
    <definedName name="socialwelfare">#REF!</definedName>
    <definedName name="spfrd">#REF!</definedName>
    <definedName name="sss">#REF!</definedName>
    <definedName name="summary" localSheetId="1">'dem4'!#REF!</definedName>
    <definedName name="swc">#REF!</definedName>
    <definedName name="tax">#REF!</definedName>
    <definedName name="udhd">#REF!</definedName>
    <definedName name="urbancap">#REF!</definedName>
    <definedName name="Voted">#REF!</definedName>
    <definedName name="water">#REF!</definedName>
    <definedName name="watercap">#REF!</definedName>
    <definedName name="welfarecap">#REF!</definedName>
    <definedName name="Z_239EE218_578E_4317_BEED_14D5D7089E27_.wvu.FilterData" localSheetId="1" hidden="1">'dem4'!$A$1:$L$147</definedName>
    <definedName name="Z_239EE218_578E_4317_BEED_14D5D7089E27_.wvu.PrintArea" localSheetId="1" hidden="1">'dem4'!$A$1:$L$147</definedName>
    <definedName name="Z_239EE218_578E_4317_BEED_14D5D7089E27_.wvu.PrintTitles" localSheetId="1" hidden="1">'dem4'!$12:$15</definedName>
    <definedName name="Z_302A3EA3_AE96_11D5_A646_0050BA3D7AFD_.wvu.FilterData" localSheetId="1" hidden="1">'dem4'!$A$1:$L$147</definedName>
    <definedName name="Z_302A3EA3_AE96_11D5_A646_0050BA3D7AFD_.wvu.PrintArea" localSheetId="1" hidden="1">'dem4'!$A$1:$L$147</definedName>
    <definedName name="Z_302A3EA3_AE96_11D5_A646_0050BA3D7AFD_.wvu.PrintTitles" localSheetId="1" hidden="1">'dem4'!$12:$15</definedName>
    <definedName name="Z_36DBA021_0ECB_11D4_8064_004005726899_.wvu.FilterData" localSheetId="1" hidden="1">'dem4'!$C$17:$C$147</definedName>
    <definedName name="Z_36DBA021_0ECB_11D4_8064_004005726899_.wvu.PrintArea" localSheetId="1" hidden="1">'dem4'!$A$1:$L$147</definedName>
    <definedName name="Z_36DBA021_0ECB_11D4_8064_004005726899_.wvu.PrintTitles" localSheetId="1" hidden="1">'dem4'!$12:$15</definedName>
    <definedName name="Z_93EBE921_AE91_11D5_8685_004005726899_.wvu.FilterData" localSheetId="1" hidden="1">'dem4'!$C$17:$C$147</definedName>
    <definedName name="Z_93EBE921_AE91_11D5_8685_004005726899_.wvu.PrintArea" localSheetId="1" hidden="1">'dem4'!$A$1:$L$147</definedName>
    <definedName name="Z_93EBE921_AE91_11D5_8685_004005726899_.wvu.PrintTitles" localSheetId="1" hidden="1">'dem4'!$12:$15</definedName>
    <definedName name="Z_94DA79C1_0FDE_11D5_9579_000021DAEEA2_.wvu.FilterData" localSheetId="1" hidden="1">'dem4'!$C$17:$C$147</definedName>
    <definedName name="Z_94DA79C1_0FDE_11D5_9579_000021DAEEA2_.wvu.PrintArea" localSheetId="1" hidden="1">'dem4'!$A$1:$L$147</definedName>
    <definedName name="Z_94DA79C1_0FDE_11D5_9579_000021DAEEA2_.wvu.PrintTitles" localSheetId="1" hidden="1">'dem4'!$12:$15</definedName>
    <definedName name="Z_C868F8C3_16D7_11D5_A68D_81D6213F5331_.wvu.FilterData" localSheetId="1" hidden="1">'dem4'!$C$17:$C$147</definedName>
    <definedName name="Z_C868F8C3_16D7_11D5_A68D_81D6213F5331_.wvu.PrintArea" localSheetId="1" hidden="1">'dem4'!$A$1:$L$147</definedName>
    <definedName name="Z_C868F8C3_16D7_11D5_A68D_81D6213F5331_.wvu.PrintTitles" localSheetId="1" hidden="1">'dem4'!$12:$15</definedName>
    <definedName name="Z_E5DF37BD_125C_11D5_8DC4_D0F5D88B3549_.wvu.FilterData" localSheetId="1" hidden="1">'dem4'!$C$17:$C$147</definedName>
    <definedName name="Z_E5DF37BD_125C_11D5_8DC4_D0F5D88B3549_.wvu.PrintArea" localSheetId="1" hidden="1">'dem4'!$A$1:$L$147</definedName>
    <definedName name="Z_E5DF37BD_125C_11D5_8DC4_D0F5D88B3549_.wvu.PrintTitles" localSheetId="1" hidden="1">'dem4'!$12:$15</definedName>
    <definedName name="Z_F8ADACC1_164E_11D6_B603_000021DAEEA2_.wvu.FilterData" localSheetId="1" hidden="1">'dem4'!$C$17:$C$147</definedName>
    <definedName name="Z_F8ADACC1_164E_11D6_B603_000021DAEEA2_.wvu.PrintArea" localSheetId="1" hidden="1">'dem4'!$A$1:$L$147</definedName>
    <definedName name="Z_F8ADACC1_164E_11D6_B603_000021DAEEA2_.wvu.PrintTitles" localSheetId="1" hidden="1">'dem4'!$12:$15</definedName>
  </definedNames>
  <calcPr fullCalcOnLoad="1"/>
</workbook>
</file>

<file path=xl/comments2.xml><?xml version="1.0" encoding="utf-8"?>
<comments xmlns="http://schemas.openxmlformats.org/spreadsheetml/2006/main">
  <authors>
    <author>argocd</author>
  </authors>
  <commentList>
    <comment ref="A1" authorId="0">
      <text>
        <r>
          <rPr>
            <b/>
            <sz val="8"/>
            <rFont val="Tahoma"/>
            <family val="2"/>
          </rPr>
          <t>Secretary Finance:</t>
        </r>
        <r>
          <rPr>
            <b/>
            <sz val="8"/>
            <rFont val="Tahoma"/>
            <family val="2"/>
          </rPr>
          <t xml:space="preserve">
total employees-9</t>
        </r>
      </text>
    </comment>
    <comment ref="A1" authorId="0">
      <text>
        <r>
          <rPr>
            <b/>
            <sz val="8"/>
            <rFont val="Tahoma"/>
            <family val="2"/>
          </rPr>
          <t>Secretary Finance:</t>
        </r>
        <r>
          <rPr>
            <b/>
            <sz val="8"/>
            <rFont val="Tahoma"/>
            <family val="2"/>
          </rPr>
          <t xml:space="preserve">
total employees-7</t>
        </r>
      </text>
    </comment>
    <comment ref="A1" authorId="0">
      <text>
        <r>
          <rPr>
            <b/>
            <sz val="8"/>
            <rFont val="Tahoma"/>
            <family val="2"/>
          </rPr>
          <t>Secretary Finance:</t>
        </r>
        <r>
          <rPr>
            <b/>
            <sz val="8"/>
            <rFont val="Tahoma"/>
            <family val="2"/>
          </rPr>
          <t xml:space="preserve">
total employees-16</t>
        </r>
      </text>
    </comment>
    <comment ref="A1" authorId="0">
      <text>
        <r>
          <rPr>
            <b/>
            <sz val="8"/>
            <rFont val="Tahoma"/>
            <family val="2"/>
          </rPr>
          <t>Secretary Finance:</t>
        </r>
        <r>
          <rPr>
            <b/>
            <sz val="8"/>
            <rFont val="Tahoma"/>
            <family val="2"/>
          </rPr>
          <t xml:space="preserve">
total employees-7</t>
        </r>
      </text>
    </comment>
    <comment ref="A1" authorId="0">
      <text>
        <r>
          <rPr>
            <b/>
            <sz val="8"/>
            <rFont val="Tahoma"/>
            <family val="2"/>
          </rPr>
          <t>Buget Section:</t>
        </r>
        <r>
          <rPr>
            <sz val="8"/>
            <rFont val="Tahoma"/>
            <family val="2"/>
          </rPr>
          <t xml:space="preserve">
mr 70% 184
</t>
        </r>
      </text>
    </comment>
    <comment ref="A1" authorId="0">
      <text>
        <r>
          <rPr>
            <b/>
            <sz val="8"/>
            <rFont val="Tahoma"/>
            <family val="2"/>
          </rPr>
          <t>Buget Section:</t>
        </r>
        <r>
          <rPr>
            <sz val="8"/>
            <rFont val="Tahoma"/>
            <family val="2"/>
          </rPr>
          <t xml:space="preserve">
MR increase</t>
        </r>
      </text>
    </comment>
    <comment ref="A1" authorId="0">
      <text>
        <r>
          <rPr>
            <b/>
            <sz val="8"/>
            <rFont val="Tahoma"/>
            <family val="2"/>
          </rPr>
          <t>Buget Section:</t>
        </r>
        <r>
          <rPr>
            <sz val="8"/>
            <rFont val="Tahoma"/>
            <family val="2"/>
          </rPr>
          <t xml:space="preserve">
MR increase</t>
        </r>
      </text>
    </comment>
    <comment ref="A1" authorId="0">
      <text>
        <r>
          <rPr>
            <b/>
            <sz val="8"/>
            <rFont val="Tahoma"/>
            <family val="2"/>
          </rPr>
          <t>Buget Section:</t>
        </r>
        <r>
          <rPr>
            <sz val="8"/>
            <rFont val="Tahoma"/>
            <family val="2"/>
          </rPr>
          <t xml:space="preserve">
MR icnrease</t>
        </r>
      </text>
    </comment>
    <comment ref="A1" authorId="0">
      <text>
        <r>
          <rPr>
            <b/>
            <sz val="8"/>
            <rFont val="Tahoma"/>
            <family val="2"/>
          </rPr>
          <t>Buget Section:</t>
        </r>
        <r>
          <rPr>
            <sz val="8"/>
            <rFont val="Tahoma"/>
            <family val="2"/>
          </rPr>
          <t xml:space="preserve">
MR increase</t>
        </r>
      </text>
    </comment>
    <comment ref="A1" authorId="0">
      <text>
        <r>
          <rPr>
            <b/>
            <sz val="8"/>
            <rFont val="Tahoma"/>
            <family val="2"/>
          </rPr>
          <t>binod:</t>
        </r>
        <r>
          <rPr>
            <sz val="8"/>
            <rFont val="Tahoma"/>
            <family val="2"/>
          </rPr>
          <t xml:space="preserve">
51 nos. employee</t>
        </r>
      </text>
    </comment>
    <comment ref="A1" authorId="0">
      <text>
        <r>
          <rPr>
            <b/>
            <sz val="8"/>
            <rFont val="Tahoma"/>
            <family val="2"/>
          </rPr>
          <t>binod:</t>
        </r>
        <r>
          <rPr>
            <sz val="8"/>
            <rFont val="Tahoma"/>
            <family val="2"/>
          </rPr>
          <t xml:space="preserve">
17 nos. employee</t>
        </r>
      </text>
    </comment>
    <comment ref="A1" authorId="0">
      <text>
        <r>
          <rPr>
            <b/>
            <sz val="8"/>
            <rFont val="Tahoma"/>
            <family val="2"/>
          </rPr>
          <t>binod:</t>
        </r>
        <r>
          <rPr>
            <sz val="8"/>
            <rFont val="Tahoma"/>
            <family val="2"/>
          </rPr>
          <t xml:space="preserve">
22 nos. employee</t>
        </r>
      </text>
    </comment>
    <comment ref="A1" authorId="0">
      <text>
        <r>
          <rPr>
            <b/>
            <sz val="8"/>
            <rFont val="Tahoma"/>
            <family val="2"/>
          </rPr>
          <t>binod:</t>
        </r>
        <r>
          <rPr>
            <sz val="8"/>
            <rFont val="Tahoma"/>
            <family val="2"/>
          </rPr>
          <t xml:space="preserve">
9 nos. employee and 1 no fixed pay employee Rs.3000/ pm</t>
        </r>
      </text>
    </comment>
    <comment ref="A1" authorId="0">
      <text>
        <r>
          <rPr>
            <b/>
            <sz val="8"/>
            <rFont val="Tahoma"/>
            <family val="2"/>
          </rPr>
          <t>binod:</t>
        </r>
        <r>
          <rPr>
            <sz val="8"/>
            <rFont val="Tahoma"/>
            <family val="2"/>
          </rPr>
          <t xml:space="preserve">
9 nos.employee</t>
        </r>
      </text>
    </comment>
    <comment ref="A1" authorId="0">
      <text>
        <r>
          <rPr>
            <b/>
            <sz val="8"/>
            <rFont val="Tahoma"/>
            <family val="2"/>
          </rPr>
          <t>binod:</t>
        </r>
        <r>
          <rPr>
            <sz val="8"/>
            <rFont val="Tahoma"/>
            <family val="2"/>
          </rPr>
          <t xml:space="preserve">
14 nos. employee</t>
        </r>
      </text>
    </comment>
  </commentList>
</comments>
</file>

<file path=xl/sharedStrings.xml><?xml version="1.0" encoding="utf-8"?>
<sst xmlns="http://schemas.openxmlformats.org/spreadsheetml/2006/main" count="236" uniqueCount="113">
  <si>
    <t>DEMAND NO. 4</t>
  </si>
  <si>
    <t>CO-OPERATION</t>
  </si>
  <si>
    <t>Co-operation</t>
  </si>
  <si>
    <t>(a) Capital Account of Agriculture &amp; Allied Activities</t>
  </si>
  <si>
    <t>Capital Outlay on Co-operation</t>
  </si>
  <si>
    <t>Revenue</t>
  </si>
  <si>
    <t>Voted</t>
  </si>
  <si>
    <t>Actuals</t>
  </si>
  <si>
    <t>Budget Estimate</t>
  </si>
  <si>
    <t>Revised Estimate</t>
  </si>
  <si>
    <t>Major /Sub-Major/Minor/Sub/Detailed Heads</t>
  </si>
  <si>
    <t>Plan</t>
  </si>
  <si>
    <t>Non-Plan</t>
  </si>
  <si>
    <t>Total</t>
  </si>
  <si>
    <t>REVENUE SECTION</t>
  </si>
  <si>
    <t>M.H.</t>
  </si>
  <si>
    <t>Direction &amp; Administration</t>
  </si>
  <si>
    <t>Head Office Establishment</t>
  </si>
  <si>
    <t>00.44.01</t>
  </si>
  <si>
    <t>Salaries</t>
  </si>
  <si>
    <t>00.44.11</t>
  </si>
  <si>
    <t>Travel Expenses</t>
  </si>
  <si>
    <t>00.44.13</t>
  </si>
  <si>
    <t>Office Expenses</t>
  </si>
  <si>
    <t>East District</t>
  </si>
  <si>
    <t>00.45.01</t>
  </si>
  <si>
    <t>00.45.11</t>
  </si>
  <si>
    <t>00.45.13</t>
  </si>
  <si>
    <t>West District</t>
  </si>
  <si>
    <t>00.46.01</t>
  </si>
  <si>
    <t>00.46.11</t>
  </si>
  <si>
    <t>00.46.13</t>
  </si>
  <si>
    <t>North District</t>
  </si>
  <si>
    <t>00.47.01</t>
  </si>
  <si>
    <t>00.47.11</t>
  </si>
  <si>
    <t>00.47.13</t>
  </si>
  <si>
    <t>South District</t>
  </si>
  <si>
    <t>00.48.01</t>
  </si>
  <si>
    <t>00.48.11</t>
  </si>
  <si>
    <t>00.48.13</t>
  </si>
  <si>
    <t>Pakyong Sub-Division</t>
  </si>
  <si>
    <t>00.50.01</t>
  </si>
  <si>
    <t>00.50.11</t>
  </si>
  <si>
    <t>00.50.13</t>
  </si>
  <si>
    <t>Soreng Sub-Division</t>
  </si>
  <si>
    <t>00.52.01</t>
  </si>
  <si>
    <t>00.52.11</t>
  </si>
  <si>
    <t>00.52.13</t>
  </si>
  <si>
    <t>Ravongla Sub-Division</t>
  </si>
  <si>
    <t>00.57.01</t>
  </si>
  <si>
    <t>00.57.11</t>
  </si>
  <si>
    <t>00.57.13</t>
  </si>
  <si>
    <t>Training</t>
  </si>
  <si>
    <t>60.00.72</t>
  </si>
  <si>
    <t>Training of Departmental Staff</t>
  </si>
  <si>
    <t>Audit of Co-operatives</t>
  </si>
  <si>
    <t>Expenditure on Conduct of audit</t>
  </si>
  <si>
    <t>61.00.50</t>
  </si>
  <si>
    <t>Other Charges</t>
  </si>
  <si>
    <t>Information &amp; Publicity</t>
  </si>
  <si>
    <t>00.00.26</t>
  </si>
  <si>
    <t>Advertisement and Publicity</t>
  </si>
  <si>
    <t>Assistance to Credit Co-operatives</t>
  </si>
  <si>
    <t>62.00.31</t>
  </si>
  <si>
    <t>Subsidies</t>
  </si>
  <si>
    <t>Assistance to Other Co-operatives</t>
  </si>
  <si>
    <t>63.00.33</t>
  </si>
  <si>
    <t>64.00.33</t>
  </si>
  <si>
    <t>Co-operative Education</t>
  </si>
  <si>
    <t>CAPITAL SECTION</t>
  </si>
  <si>
    <t>Rongli Sub-Division</t>
  </si>
  <si>
    <t>00.51.01</t>
  </si>
  <si>
    <t>00.51.11</t>
  </si>
  <si>
    <t>00.51.13</t>
  </si>
  <si>
    <t>Chungthang Sub-Division</t>
  </si>
  <si>
    <t>00.55.01</t>
  </si>
  <si>
    <t>00.55.11</t>
  </si>
  <si>
    <t>00.55.13</t>
  </si>
  <si>
    <t>00.00.31</t>
  </si>
  <si>
    <t>Godown Assistance</t>
  </si>
  <si>
    <t>Transport Assistance</t>
  </si>
  <si>
    <t>Marketing Assistance</t>
  </si>
  <si>
    <t>Assistance to Dairy Co-operatives</t>
  </si>
  <si>
    <t>67.00.31</t>
  </si>
  <si>
    <t>68.00.31</t>
  </si>
  <si>
    <t>Loans to Other Cooperatives</t>
  </si>
  <si>
    <t>Grants-in-aid</t>
  </si>
  <si>
    <t>II. Details of the estimates and the heads under which this grant will be accounted for:</t>
  </si>
  <si>
    <t>Loans for Co-operation</t>
  </si>
  <si>
    <t>Grants-in-Aid (NEC)</t>
  </si>
  <si>
    <t>Assistance to Hatchery Unit at Kumrek
(East Sikkim)</t>
  </si>
  <si>
    <t>Capital</t>
  </si>
  <si>
    <t>C - Economic Services (a) Agriculture &amp; Allied Activities</t>
  </si>
  <si>
    <t>A - Capital Account on Economic Services</t>
  </si>
  <si>
    <t>69.00.31</t>
  </si>
  <si>
    <t>Loans and Advances</t>
  </si>
  <si>
    <t>Assistance to Denzong Co-operative 
Society</t>
  </si>
  <si>
    <t>F-Loans and Advances</t>
  </si>
  <si>
    <t>-</t>
  </si>
  <si>
    <t>2010-11</t>
  </si>
  <si>
    <t>Assistance from National Co-operative Development Corporation (NCDC)</t>
  </si>
  <si>
    <t>70.71.33</t>
  </si>
  <si>
    <t>70.71.55</t>
  </si>
  <si>
    <t>61.00.53</t>
  </si>
  <si>
    <t>Major Works</t>
  </si>
  <si>
    <t>Assistance to Sikkim State Co-operative
 Supply and Marketing Federation 
(SIMFED)</t>
  </si>
  <si>
    <t>Assistance to Sikkim State Co-operative 
Supply and Marketing Federation 
(SIMFED)</t>
  </si>
  <si>
    <t>2011-12</t>
  </si>
  <si>
    <t>Construction of Co-operative Training Institute (SPA)</t>
  </si>
  <si>
    <t>(In Thousands of Rupees)</t>
  </si>
  <si>
    <t>I. Estimate of the amount required in the year ending 31st March, 2013 to defray the charges in respect of Co-operation</t>
  </si>
  <si>
    <t>2012-13</t>
  </si>
  <si>
    <t>Loans for Cooperation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</si>
</sst>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k_r_-;\-* #,##0.00\ _k_r_-;_-* &quot;-&quot;??\ _k_r_-;_-@_-"/>
    <numFmt numFmtId="165" formatCode="00#"/>
    <numFmt numFmtId="166" formatCode="##"/>
    <numFmt numFmtId="167" formatCode="0000##"/>
    <numFmt numFmtId="168" formatCode="00000#"/>
    <numFmt numFmtId="169" formatCode="00.00#"/>
    <numFmt numFmtId="170" formatCode="00.###"/>
    <numFmt numFmtId="171" formatCode="00.##"/>
    <numFmt numFmtId="172" formatCode="00.#0"/>
    <numFmt numFmtId="173" formatCode="00.000"/>
    <numFmt numFmtId="174" formatCode="0_);\(0\)"/>
    <numFmt numFmtId="175" formatCode="_(* #,##0_);_(* \(#,##0\);_(* &quot;-&quot;??_);_(@_)"/>
    <numFmt numFmtId="176" formatCode="_(* #,##0.0_);_(* \(#,##0.0\);_(* &quot;-&quot;??_);_(@_)"/>
    <numFmt numFmtId="177" formatCode="0;[Red]0"/>
  </numFmts>
  <fonts count="30">
    <font>
      <sz val="10"/>
      <name val="Arial"/>
      <family val="0"/>
    </font>
    <font>
      <u val="single"/>
      <sz val="10"/>
      <color indexed="36"/>
      <name val="Courier"/>
      <family val="3"/>
    </font>
    <font>
      <u val="single"/>
      <sz val="10"/>
      <color indexed="12"/>
      <name val="Courier"/>
      <family val="3"/>
    </font>
    <font>
      <sz val="10"/>
      <name val="Courier"/>
      <family val="3"/>
    </font>
    <font>
      <b/>
      <sz val="8"/>
      <name val="Tahoma"/>
      <family val="2"/>
    </font>
    <font>
      <sz val="8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Arial"/>
      <family val="2"/>
    </font>
    <font>
      <sz val="6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Alignment="0">
      <protection/>
    </xf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6" fillId="0" borderId="0" xfId="60" applyFont="1" applyFill="1" applyBorder="1" applyAlignment="1" applyProtection="1">
      <alignment horizontal="left" vertical="top" wrapText="1"/>
      <protection/>
    </xf>
    <xf numFmtId="0" fontId="6" fillId="0" borderId="0" xfId="58" applyFont="1" applyFill="1">
      <alignment/>
      <protection/>
    </xf>
    <xf numFmtId="0" fontId="6" fillId="0" borderId="0" xfId="58" applyFont="1" applyFill="1" applyAlignment="1">
      <alignment horizontal="justify" vertical="justify"/>
      <protection/>
    </xf>
    <xf numFmtId="0" fontId="6" fillId="0" borderId="0" xfId="58" applyFont="1" applyFill="1" applyAlignment="1" applyProtection="1">
      <alignment horizontal="center"/>
      <protection/>
    </xf>
    <xf numFmtId="0" fontId="6" fillId="0" borderId="0" xfId="58" applyFont="1" applyFill="1" applyAlignment="1" applyProtection="1">
      <alignment/>
      <protection/>
    </xf>
    <xf numFmtId="0" fontId="6" fillId="0" borderId="10" xfId="59" applyFont="1" applyFill="1" applyBorder="1">
      <alignment/>
      <protection/>
    </xf>
    <xf numFmtId="0" fontId="6" fillId="0" borderId="11" xfId="60" applyFont="1" applyFill="1" applyBorder="1" applyAlignment="1" applyProtection="1">
      <alignment horizontal="right" vertical="top"/>
      <protection/>
    </xf>
    <xf numFmtId="0" fontId="6" fillId="0" borderId="0" xfId="59" applyFont="1" applyFill="1" applyBorder="1" applyProtection="1">
      <alignment/>
      <protection/>
    </xf>
    <xf numFmtId="0" fontId="6" fillId="0" borderId="0" xfId="60" applyFont="1" applyFill="1" applyProtection="1">
      <alignment/>
      <protection/>
    </xf>
    <xf numFmtId="0" fontId="6" fillId="0" borderId="0" xfId="60" applyFont="1" applyFill="1" applyBorder="1" applyAlignment="1" applyProtection="1">
      <alignment horizontal="right" vertical="top"/>
      <protection/>
    </xf>
    <xf numFmtId="0" fontId="6" fillId="0" borderId="0" xfId="59" applyFont="1" applyFill="1" applyAlignment="1" applyProtection="1">
      <alignment horizontal="left"/>
      <protection/>
    </xf>
    <xf numFmtId="0" fontId="6" fillId="0" borderId="10" xfId="60" applyFont="1" applyFill="1" applyBorder="1" applyAlignment="1" applyProtection="1">
      <alignment horizontal="right" vertical="top"/>
      <protection/>
    </xf>
    <xf numFmtId="0" fontId="6" fillId="0" borderId="10" xfId="59" applyFont="1" applyFill="1" applyBorder="1" applyProtection="1">
      <alignment/>
      <protection/>
    </xf>
    <xf numFmtId="0" fontId="7" fillId="0" borderId="0" xfId="58" applyFont="1" applyFill="1" applyAlignment="1" applyProtection="1">
      <alignment horizontal="justify" vertical="justify"/>
      <protection/>
    </xf>
    <xf numFmtId="0" fontId="6" fillId="0" borderId="0" xfId="58" applyFont="1" applyFill="1" applyBorder="1" applyAlignment="1" applyProtection="1">
      <alignment horizontal="left"/>
      <protection/>
    </xf>
    <xf numFmtId="0" fontId="6" fillId="0" borderId="0" xfId="58" applyFont="1" applyFill="1" applyAlignment="1" applyProtection="1">
      <alignment horizontal="justify" vertical="justify"/>
      <protection/>
    </xf>
    <xf numFmtId="0" fontId="6" fillId="0" borderId="0" xfId="58" applyFont="1" applyFill="1" applyBorder="1">
      <alignment/>
      <protection/>
    </xf>
    <xf numFmtId="0" fontId="6" fillId="0" borderId="0" xfId="58" applyFont="1" applyFill="1" applyBorder="1" applyAlignment="1" applyProtection="1">
      <alignment horizontal="justify" vertical="justify"/>
      <protection/>
    </xf>
    <xf numFmtId="0" fontId="7" fillId="0" borderId="0" xfId="58" applyFont="1" applyFill="1" applyBorder="1" applyAlignment="1" applyProtection="1">
      <alignment horizontal="justify" vertical="justify"/>
      <protection/>
    </xf>
    <xf numFmtId="0" fontId="7" fillId="0" borderId="10" xfId="58" applyFont="1" applyFill="1" applyBorder="1" applyAlignment="1" applyProtection="1">
      <alignment horizontal="justify" vertical="justify"/>
      <protection/>
    </xf>
    <xf numFmtId="166" fontId="6" fillId="0" borderId="0" xfId="58" applyNumberFormat="1" applyFont="1" applyFill="1" applyAlignment="1">
      <alignment horizontal="right" vertical="top"/>
      <protection/>
    </xf>
    <xf numFmtId="0" fontId="6" fillId="0" borderId="0" xfId="58" applyFont="1" applyFill="1" applyAlignment="1" applyProtection="1">
      <alignment horizontal="left" vertical="justify"/>
      <protection/>
    </xf>
    <xf numFmtId="0" fontId="6" fillId="0" borderId="0" xfId="58" applyFont="1" applyFill="1" applyBorder="1" applyAlignment="1">
      <alignment vertical="top"/>
      <protection/>
    </xf>
    <xf numFmtId="166" fontId="6" fillId="0" borderId="0" xfId="58" applyNumberFormat="1" applyFont="1" applyFill="1" applyBorder="1" applyAlignment="1">
      <alignment horizontal="right" vertical="top"/>
      <protection/>
    </xf>
    <xf numFmtId="0" fontId="6" fillId="0" borderId="0" xfId="58" applyFont="1" applyFill="1" applyBorder="1" applyAlignment="1">
      <alignment vertical="top" wrapText="1"/>
      <protection/>
    </xf>
    <xf numFmtId="0" fontId="6" fillId="0" borderId="0" xfId="58" applyFont="1" applyFill="1" applyBorder="1" applyAlignment="1" applyProtection="1">
      <alignment horizontal="justify" vertical="top" wrapText="1"/>
      <protection/>
    </xf>
    <xf numFmtId="0" fontId="6" fillId="0" borderId="0" xfId="61" applyFont="1" applyFill="1" applyAlignment="1">
      <alignment horizontal="right" vertical="top"/>
      <protection/>
    </xf>
    <xf numFmtId="0" fontId="7" fillId="0" borderId="0" xfId="58" applyFont="1" applyFill="1" applyBorder="1" applyAlignment="1">
      <alignment horizontal="right" vertical="top"/>
      <protection/>
    </xf>
    <xf numFmtId="0" fontId="7" fillId="0" borderId="12" xfId="58" applyFont="1" applyFill="1" applyBorder="1" applyAlignment="1" applyProtection="1">
      <alignment horizontal="justify" vertical="justify"/>
      <protection/>
    </xf>
    <xf numFmtId="166" fontId="6" fillId="0" borderId="0" xfId="58" applyNumberFormat="1" applyFont="1" applyFill="1" applyBorder="1" applyAlignment="1">
      <alignment horizontal="right" vertical="top" wrapText="1"/>
      <protection/>
    </xf>
    <xf numFmtId="0" fontId="6" fillId="0" borderId="0" xfId="58" applyFont="1" applyFill="1" applyBorder="1" applyAlignment="1">
      <alignment horizontal="justify" vertical="justify"/>
      <protection/>
    </xf>
    <xf numFmtId="0" fontId="7" fillId="0" borderId="0" xfId="58" applyFont="1" applyFill="1" applyBorder="1" applyAlignment="1" applyProtection="1">
      <alignment horizontal="center"/>
      <protection/>
    </xf>
    <xf numFmtId="0" fontId="6" fillId="0" borderId="0" xfId="42" applyNumberFormat="1" applyFont="1" applyFill="1" applyBorder="1" applyAlignment="1" applyProtection="1">
      <alignment horizontal="right"/>
      <protection/>
    </xf>
    <xf numFmtId="0" fontId="6" fillId="0" borderId="0" xfId="42" applyNumberFormat="1" applyFont="1" applyFill="1" applyAlignment="1" applyProtection="1">
      <alignment horizontal="right"/>
      <protection/>
    </xf>
    <xf numFmtId="0" fontId="7" fillId="0" borderId="0" xfId="58" applyFont="1" applyFill="1" applyBorder="1" applyAlignment="1" applyProtection="1">
      <alignment horizontal="center" vertical="top"/>
      <protection/>
    </xf>
    <xf numFmtId="0" fontId="6" fillId="0" borderId="0" xfId="58" applyFont="1" applyFill="1" applyAlignment="1">
      <alignment vertical="top"/>
      <protection/>
    </xf>
    <xf numFmtId="0" fontId="6" fillId="0" borderId="0" xfId="60" applyFont="1" applyFill="1" applyBorder="1" applyAlignment="1" applyProtection="1">
      <alignment horizontal="left" vertical="top"/>
      <protection/>
    </xf>
    <xf numFmtId="0" fontId="6" fillId="0" borderId="0" xfId="61" applyFont="1" applyFill="1" applyAlignment="1">
      <alignment vertical="top"/>
      <protection/>
    </xf>
    <xf numFmtId="0" fontId="6" fillId="0" borderId="11" xfId="60" applyFont="1" applyFill="1" applyBorder="1" applyAlignment="1" applyProtection="1">
      <alignment vertical="top"/>
      <protection/>
    </xf>
    <xf numFmtId="0" fontId="6" fillId="0" borderId="0" xfId="60" applyFont="1" applyFill="1" applyBorder="1" applyAlignment="1" applyProtection="1">
      <alignment vertical="top"/>
      <protection/>
    </xf>
    <xf numFmtId="0" fontId="6" fillId="0" borderId="10" xfId="60" applyFont="1" applyFill="1" applyBorder="1" applyAlignment="1" applyProtection="1">
      <alignment vertical="top"/>
      <protection/>
    </xf>
    <xf numFmtId="0" fontId="6" fillId="0" borderId="10" xfId="58" applyFont="1" applyFill="1" applyBorder="1" applyAlignment="1">
      <alignment vertical="top"/>
      <protection/>
    </xf>
    <xf numFmtId="0" fontId="6" fillId="0" borderId="12" xfId="58" applyFont="1" applyFill="1" applyBorder="1" applyAlignment="1">
      <alignment vertical="top"/>
      <protection/>
    </xf>
    <xf numFmtId="0" fontId="6" fillId="0" borderId="0" xfId="58" applyFont="1" applyFill="1" applyBorder="1" applyAlignment="1">
      <alignment horizontal="right" vertical="top"/>
      <protection/>
    </xf>
    <xf numFmtId="0" fontId="6" fillId="0" borderId="0" xfId="58" applyFont="1" applyFill="1" applyAlignment="1">
      <alignment horizontal="right" vertical="top"/>
      <protection/>
    </xf>
    <xf numFmtId="0" fontId="7" fillId="0" borderId="0" xfId="58" applyFont="1" applyFill="1" applyAlignment="1">
      <alignment horizontal="right" vertical="top"/>
      <protection/>
    </xf>
    <xf numFmtId="169" fontId="7" fillId="0" borderId="0" xfId="58" applyNumberFormat="1" applyFont="1" applyFill="1" applyAlignment="1">
      <alignment horizontal="right" vertical="top"/>
      <protection/>
    </xf>
    <xf numFmtId="171" fontId="6" fillId="0" borderId="0" xfId="58" applyNumberFormat="1" applyFont="1" applyFill="1" applyAlignment="1">
      <alignment horizontal="right" vertical="top"/>
      <protection/>
    </xf>
    <xf numFmtId="168" fontId="6" fillId="0" borderId="0" xfId="58" applyNumberFormat="1" applyFont="1" applyFill="1" applyAlignment="1">
      <alignment horizontal="right" vertical="top"/>
      <protection/>
    </xf>
    <xf numFmtId="168" fontId="6" fillId="0" borderId="0" xfId="58" applyNumberFormat="1" applyFont="1" applyFill="1" applyBorder="1" applyAlignment="1">
      <alignment horizontal="right" vertical="top"/>
      <protection/>
    </xf>
    <xf numFmtId="171" fontId="6" fillId="0" borderId="0" xfId="58" applyNumberFormat="1" applyFont="1" applyFill="1" applyBorder="1" applyAlignment="1">
      <alignment horizontal="right" vertical="top"/>
      <protection/>
    </xf>
    <xf numFmtId="172" fontId="6" fillId="0" borderId="0" xfId="58" applyNumberFormat="1" applyFont="1" applyFill="1" applyAlignment="1">
      <alignment horizontal="right" vertical="top"/>
      <protection/>
    </xf>
    <xf numFmtId="172" fontId="6" fillId="0" borderId="0" xfId="58" applyNumberFormat="1" applyFont="1" applyFill="1" applyBorder="1" applyAlignment="1">
      <alignment horizontal="right" vertical="top"/>
      <protection/>
    </xf>
    <xf numFmtId="169" fontId="7" fillId="0" borderId="0" xfId="58" applyNumberFormat="1" applyFont="1" applyFill="1" applyBorder="1" applyAlignment="1">
      <alignment horizontal="right" vertical="top"/>
      <protection/>
    </xf>
    <xf numFmtId="165" fontId="7" fillId="0" borderId="0" xfId="58" applyNumberFormat="1" applyFont="1" applyFill="1" applyAlignment="1">
      <alignment horizontal="right" vertical="top"/>
      <protection/>
    </xf>
    <xf numFmtId="173" fontId="7" fillId="0" borderId="0" xfId="58" applyNumberFormat="1" applyFont="1" applyFill="1" applyAlignment="1">
      <alignment horizontal="right" vertical="top"/>
      <protection/>
    </xf>
    <xf numFmtId="0" fontId="6" fillId="0" borderId="10" xfId="58" applyFont="1" applyFill="1" applyBorder="1" applyAlignment="1">
      <alignment horizontal="right" vertical="top"/>
      <protection/>
    </xf>
    <xf numFmtId="0" fontId="6" fillId="0" borderId="12" xfId="58" applyFont="1" applyFill="1" applyBorder="1" applyAlignment="1">
      <alignment horizontal="right" vertical="top"/>
      <protection/>
    </xf>
    <xf numFmtId="168" fontId="6" fillId="0" borderId="0" xfId="58" applyNumberFormat="1" applyFont="1" applyFill="1" applyBorder="1" applyAlignment="1">
      <alignment horizontal="right" vertical="top" wrapText="1"/>
      <protection/>
    </xf>
    <xf numFmtId="0" fontId="6" fillId="0" borderId="0" xfId="58" applyFont="1" applyFill="1" applyBorder="1" applyAlignment="1">
      <alignment horizontal="justify" vertical="top" wrapText="1"/>
      <protection/>
    </xf>
    <xf numFmtId="0" fontId="6" fillId="0" borderId="0" xfId="58" applyNumberFormat="1" applyFont="1" applyFill="1" applyAlignment="1" applyProtection="1">
      <alignment horizontal="right"/>
      <protection/>
    </xf>
    <xf numFmtId="0" fontId="6" fillId="0" borderId="0" xfId="58" applyNumberFormat="1" applyFont="1" applyFill="1" applyBorder="1" applyAlignment="1" applyProtection="1">
      <alignment horizontal="right"/>
      <protection/>
    </xf>
    <xf numFmtId="0" fontId="6" fillId="0" borderId="0" xfId="58" applyNumberFormat="1" applyFont="1" applyFill="1" applyAlignment="1">
      <alignment horizontal="right"/>
      <protection/>
    </xf>
    <xf numFmtId="0" fontId="6" fillId="0" borderId="0" xfId="58" applyNumberFormat="1" applyFont="1" applyFill="1" applyBorder="1" applyAlignment="1">
      <alignment horizontal="right"/>
      <protection/>
    </xf>
    <xf numFmtId="0" fontId="6" fillId="0" borderId="0" xfId="58" applyNumberFormat="1" applyFont="1" applyFill="1" applyAlignment="1">
      <alignment horizontal="center"/>
      <protection/>
    </xf>
    <xf numFmtId="0" fontId="6" fillId="0" borderId="0" xfId="58" applyNumberFormat="1" applyFont="1" applyFill="1" applyAlignment="1" applyProtection="1">
      <alignment/>
      <protection/>
    </xf>
    <xf numFmtId="0" fontId="6" fillId="0" borderId="0" xfId="58" applyNumberFormat="1" applyFont="1" applyFill="1" applyAlignment="1" applyProtection="1">
      <alignment horizontal="center"/>
      <protection/>
    </xf>
    <xf numFmtId="0" fontId="7" fillId="0" borderId="0" xfId="58" applyNumberFormat="1" applyFont="1" applyFill="1" applyBorder="1">
      <alignment/>
      <protection/>
    </xf>
    <xf numFmtId="0" fontId="7" fillId="0" borderId="0" xfId="58" applyNumberFormat="1" applyFont="1" applyFill="1" applyBorder="1" applyAlignment="1" applyProtection="1">
      <alignment horizontal="center"/>
      <protection/>
    </xf>
    <xf numFmtId="0" fontId="6" fillId="0" borderId="0" xfId="58" applyNumberFormat="1" applyFont="1" applyFill="1">
      <alignment/>
      <protection/>
    </xf>
    <xf numFmtId="0" fontId="7" fillId="0" borderId="0" xfId="58" applyNumberFormat="1" applyFont="1" applyFill="1" applyBorder="1" applyAlignment="1" applyProtection="1">
      <alignment horizontal="right"/>
      <protection/>
    </xf>
    <xf numFmtId="0" fontId="8" fillId="0" borderId="0" xfId="59" applyNumberFormat="1" applyFont="1" applyFill="1" applyBorder="1" applyAlignment="1" applyProtection="1">
      <alignment horizontal="right"/>
      <protection/>
    </xf>
    <xf numFmtId="0" fontId="6" fillId="0" borderId="0" xfId="58" applyNumberFormat="1" applyFont="1" applyFill="1" applyAlignment="1" applyProtection="1">
      <alignment horizontal="left" vertical="justify"/>
      <protection/>
    </xf>
    <xf numFmtId="0" fontId="6" fillId="0" borderId="10" xfId="59" applyNumberFormat="1" applyFont="1" applyFill="1" applyBorder="1">
      <alignment/>
      <protection/>
    </xf>
    <xf numFmtId="0" fontId="6" fillId="0" borderId="10" xfId="59" applyNumberFormat="1" applyFont="1" applyFill="1" applyBorder="1" applyAlignment="1" applyProtection="1">
      <alignment horizontal="left"/>
      <protection/>
    </xf>
    <xf numFmtId="0" fontId="8" fillId="0" borderId="10" xfId="59" applyNumberFormat="1" applyFont="1" applyFill="1" applyBorder="1" applyAlignment="1" applyProtection="1">
      <alignment horizontal="left"/>
      <protection/>
    </xf>
    <xf numFmtId="0" fontId="8" fillId="0" borderId="10" xfId="59" applyNumberFormat="1" applyFont="1" applyFill="1" applyBorder="1">
      <alignment/>
      <protection/>
    </xf>
    <xf numFmtId="0" fontId="9" fillId="0" borderId="10" xfId="59" applyNumberFormat="1" applyFont="1" applyFill="1" applyBorder="1" applyAlignment="1" applyProtection="1">
      <alignment horizontal="right"/>
      <protection/>
    </xf>
    <xf numFmtId="0" fontId="6" fillId="0" borderId="10" xfId="59" applyNumberFormat="1" applyFont="1" applyFill="1" applyBorder="1" applyAlignment="1" applyProtection="1">
      <alignment horizontal="right"/>
      <protection/>
    </xf>
    <xf numFmtId="0" fontId="6" fillId="0" borderId="0" xfId="59" applyNumberFormat="1" applyFont="1" applyFill="1" applyBorder="1" applyAlignment="1" applyProtection="1">
      <alignment horizontal="right"/>
      <protection/>
    </xf>
    <xf numFmtId="0" fontId="6" fillId="0" borderId="0" xfId="58" applyNumberFormat="1" applyFont="1" applyFill="1" applyBorder="1" applyAlignment="1" applyProtection="1">
      <alignment horizontal="left"/>
      <protection/>
    </xf>
    <xf numFmtId="0" fontId="6" fillId="0" borderId="0" xfId="58" applyNumberFormat="1" applyFont="1" applyFill="1" applyBorder="1">
      <alignment/>
      <protection/>
    </xf>
    <xf numFmtId="0" fontId="6" fillId="0" borderId="0" xfId="42" applyNumberFormat="1" applyFont="1" applyFill="1" applyAlignment="1" applyProtection="1">
      <alignment horizontal="right" wrapText="1"/>
      <protection/>
    </xf>
    <xf numFmtId="0" fontId="6" fillId="0" borderId="0" xfId="42" applyNumberFormat="1" applyFont="1" applyFill="1" applyBorder="1" applyAlignment="1" applyProtection="1">
      <alignment horizontal="right" wrapText="1"/>
      <protection/>
    </xf>
    <xf numFmtId="0" fontId="7" fillId="0" borderId="0" xfId="58" applyFont="1" applyFill="1" applyBorder="1" applyAlignment="1" applyProtection="1">
      <alignment horizontal="right" vertical="top"/>
      <protection/>
    </xf>
    <xf numFmtId="171" fontId="6" fillId="0" borderId="10" xfId="58" applyNumberFormat="1" applyFont="1" applyFill="1" applyBorder="1" applyAlignment="1">
      <alignment horizontal="right" vertical="top"/>
      <protection/>
    </xf>
    <xf numFmtId="0" fontId="6" fillId="0" borderId="10" xfId="58" applyFont="1" applyFill="1" applyBorder="1" applyAlignment="1" applyProtection="1">
      <alignment horizontal="justify" vertical="justify"/>
      <protection/>
    </xf>
    <xf numFmtId="0" fontId="6" fillId="0" borderId="0" xfId="58" applyNumberFormat="1" applyFont="1" applyFill="1" applyBorder="1" applyAlignment="1" applyProtection="1">
      <alignment horizontal="right" wrapText="1"/>
      <protection/>
    </xf>
    <xf numFmtId="0" fontId="6" fillId="0" borderId="0" xfId="58" applyNumberFormat="1" applyFont="1" applyFill="1" applyAlignment="1">
      <alignment horizontal="right" wrapText="1"/>
      <protection/>
    </xf>
    <xf numFmtId="0" fontId="6" fillId="0" borderId="0" xfId="58" applyFont="1" applyFill="1" applyBorder="1" applyAlignment="1" applyProtection="1">
      <alignment horizontal="left" vertical="top" wrapText="1"/>
      <protection/>
    </xf>
    <xf numFmtId="0" fontId="6" fillId="0" borderId="0" xfId="57" applyNumberFormat="1" applyFont="1" applyFill="1" applyAlignment="1" applyProtection="1">
      <alignment horizontal="right"/>
      <protection/>
    </xf>
    <xf numFmtId="0" fontId="7" fillId="0" borderId="0" xfId="58" applyNumberFormat="1" applyFont="1" applyFill="1" applyBorder="1" applyAlignment="1">
      <alignment horizontal="center"/>
      <protection/>
    </xf>
    <xf numFmtId="0" fontId="7" fillId="0" borderId="0" xfId="58" applyNumberFormat="1" applyFont="1" applyFill="1" applyAlignment="1">
      <alignment horizontal="center"/>
      <protection/>
    </xf>
    <xf numFmtId="0" fontId="6" fillId="0" borderId="10" xfId="42" applyNumberFormat="1" applyFont="1" applyFill="1" applyBorder="1" applyAlignment="1" applyProtection="1">
      <alignment horizontal="right" wrapText="1"/>
      <protection/>
    </xf>
    <xf numFmtId="0" fontId="6" fillId="0" borderId="0" xfId="58" applyFont="1" applyFill="1" applyAlignment="1">
      <alignment/>
      <protection/>
    </xf>
    <xf numFmtId="0" fontId="6" fillId="0" borderId="0" xfId="60" applyFont="1" applyFill="1" applyAlignment="1" applyProtection="1">
      <alignment/>
      <protection/>
    </xf>
    <xf numFmtId="43" fontId="6" fillId="0" borderId="0" xfId="42" applyFont="1" applyFill="1" applyAlignment="1" applyProtection="1">
      <alignment horizontal="right" wrapText="1"/>
      <protection/>
    </xf>
    <xf numFmtId="43" fontId="6" fillId="0" borderId="0" xfId="42" applyFont="1" applyFill="1" applyBorder="1" applyAlignment="1" applyProtection="1">
      <alignment horizontal="right" wrapText="1"/>
      <protection/>
    </xf>
    <xf numFmtId="43" fontId="6" fillId="0" borderId="10" xfId="42" applyFont="1" applyFill="1" applyBorder="1" applyAlignment="1" applyProtection="1">
      <alignment horizontal="right" wrapText="1"/>
      <protection/>
    </xf>
    <xf numFmtId="173" fontId="7" fillId="0" borderId="0" xfId="58" applyNumberFormat="1" applyFont="1" applyFill="1" applyBorder="1" applyAlignment="1">
      <alignment horizontal="right" vertical="top"/>
      <protection/>
    </xf>
    <xf numFmtId="0" fontId="6" fillId="0" borderId="12" xfId="42" applyNumberFormat="1" applyFont="1" applyFill="1" applyBorder="1" applyAlignment="1" applyProtection="1">
      <alignment horizontal="right" wrapText="1"/>
      <protection/>
    </xf>
    <xf numFmtId="43" fontId="6" fillId="0" borderId="12" xfId="42" applyFont="1" applyFill="1" applyBorder="1" applyAlignment="1" applyProtection="1">
      <alignment horizontal="right" wrapText="1"/>
      <protection/>
    </xf>
    <xf numFmtId="0" fontId="6" fillId="0" borderId="12" xfId="58" applyNumberFormat="1" applyFont="1" applyFill="1" applyBorder="1" applyAlignment="1" applyProtection="1">
      <alignment horizontal="right" wrapText="1"/>
      <protection/>
    </xf>
    <xf numFmtId="0" fontId="6" fillId="0" borderId="11" xfId="58" applyFont="1" applyFill="1" applyBorder="1" applyAlignment="1">
      <alignment vertical="top"/>
      <protection/>
    </xf>
    <xf numFmtId="171" fontId="6" fillId="0" borderId="11" xfId="58" applyNumberFormat="1" applyFont="1" applyFill="1" applyBorder="1" applyAlignment="1">
      <alignment horizontal="right" vertical="top"/>
      <protection/>
    </xf>
    <xf numFmtId="0" fontId="6" fillId="0" borderId="11" xfId="58" applyFont="1" applyFill="1" applyBorder="1" applyAlignment="1" applyProtection="1">
      <alignment horizontal="justify" vertical="justify"/>
      <protection/>
    </xf>
    <xf numFmtId="0" fontId="6" fillId="0" borderId="0" xfId="58" applyFont="1" applyFill="1" applyBorder="1" applyAlignment="1">
      <alignment/>
      <protection/>
    </xf>
    <xf numFmtId="0" fontId="7" fillId="0" borderId="0" xfId="42" applyNumberFormat="1" applyFont="1" applyFill="1" applyBorder="1" applyAlignment="1" applyProtection="1">
      <alignment horizontal="center"/>
      <protection/>
    </xf>
    <xf numFmtId="43" fontId="6" fillId="0" borderId="10" xfId="42" applyFont="1" applyFill="1" applyBorder="1" applyAlignment="1">
      <alignment horizontal="right" wrapText="1"/>
    </xf>
    <xf numFmtId="0" fontId="6" fillId="0" borderId="11" xfId="58" applyNumberFormat="1" applyFont="1" applyFill="1" applyBorder="1" applyAlignment="1" applyProtection="1">
      <alignment horizontal="right"/>
      <protection/>
    </xf>
    <xf numFmtId="0" fontId="6" fillId="0" borderId="10" xfId="58" applyNumberFormat="1" applyFont="1" applyFill="1" applyBorder="1" applyAlignment="1">
      <alignment horizontal="right" wrapText="1"/>
      <protection/>
    </xf>
    <xf numFmtId="177" fontId="6" fillId="0" borderId="0" xfId="59" applyNumberFormat="1" applyFont="1" applyFill="1" applyBorder="1" applyAlignment="1" applyProtection="1">
      <alignment horizontal="right"/>
      <protection/>
    </xf>
    <xf numFmtId="177" fontId="6" fillId="0" borderId="0" xfId="58" applyNumberFormat="1" applyFont="1" applyFill="1" applyBorder="1" applyAlignment="1" applyProtection="1">
      <alignment horizontal="right"/>
      <protection/>
    </xf>
    <xf numFmtId="177" fontId="6" fillId="0" borderId="0" xfId="58" applyNumberFormat="1" applyFont="1" applyFill="1">
      <alignment/>
      <protection/>
    </xf>
    <xf numFmtId="177" fontId="6" fillId="0" borderId="0" xfId="58" applyNumberFormat="1" applyFont="1" applyFill="1" applyAlignment="1">
      <alignment horizontal="right"/>
      <protection/>
    </xf>
    <xf numFmtId="177" fontId="6" fillId="0" borderId="0" xfId="42" applyNumberFormat="1" applyFont="1" applyFill="1" applyBorder="1" applyAlignment="1" applyProtection="1">
      <alignment horizontal="right" wrapText="1"/>
      <protection/>
    </xf>
    <xf numFmtId="177" fontId="6" fillId="0" borderId="0" xfId="58" applyNumberFormat="1" applyFont="1" applyFill="1" applyBorder="1" applyAlignment="1">
      <alignment horizontal="right"/>
      <protection/>
    </xf>
    <xf numFmtId="177" fontId="6" fillId="0" borderId="0" xfId="58" applyNumberFormat="1" applyFont="1" applyFill="1" applyAlignment="1" applyProtection="1">
      <alignment horizontal="right"/>
      <protection/>
    </xf>
    <xf numFmtId="177" fontId="6" fillId="0" borderId="0" xfId="42" applyNumberFormat="1" applyFont="1" applyFill="1" applyBorder="1" applyAlignment="1" applyProtection="1">
      <alignment horizontal="right"/>
      <protection/>
    </xf>
    <xf numFmtId="177" fontId="6" fillId="0" borderId="11" xfId="58" applyNumberFormat="1" applyFont="1" applyFill="1" applyBorder="1" applyAlignment="1" applyProtection="1">
      <alignment horizontal="right"/>
      <protection/>
    </xf>
    <xf numFmtId="177" fontId="6" fillId="0" borderId="0" xfId="42" applyNumberFormat="1" applyFont="1" applyFill="1" applyAlignment="1" applyProtection="1">
      <alignment horizontal="right"/>
      <protection/>
    </xf>
    <xf numFmtId="177" fontId="6" fillId="0" borderId="0" xfId="58" applyNumberFormat="1" applyFont="1" applyFill="1" applyBorder="1" applyAlignment="1" applyProtection="1">
      <alignment horizontal="right" wrapText="1"/>
      <protection/>
    </xf>
    <xf numFmtId="177" fontId="6" fillId="0" borderId="0" xfId="58" applyNumberFormat="1" applyFont="1" applyFill="1" applyAlignment="1">
      <alignment horizontal="right" wrapText="1"/>
      <protection/>
    </xf>
    <xf numFmtId="0" fontId="6" fillId="0" borderId="0" xfId="58" applyNumberFormat="1" applyFont="1" applyFill="1" applyAlignment="1" applyProtection="1">
      <alignment horizontal="justify" vertical="justify"/>
      <protection/>
    </xf>
    <xf numFmtId="172" fontId="6" fillId="0" borderId="10" xfId="58" applyNumberFormat="1" applyFont="1" applyFill="1" applyBorder="1" applyAlignment="1">
      <alignment horizontal="right" vertical="top"/>
      <protection/>
    </xf>
    <xf numFmtId="167" fontId="6" fillId="0" borderId="0" xfId="58" applyNumberFormat="1" applyFont="1" applyFill="1" applyAlignment="1">
      <alignment horizontal="right" vertical="top"/>
      <protection/>
    </xf>
    <xf numFmtId="168" fontId="6" fillId="0" borderId="10" xfId="58" applyNumberFormat="1" applyFont="1" applyFill="1" applyBorder="1" applyAlignment="1">
      <alignment horizontal="right" vertical="top"/>
      <protection/>
    </xf>
    <xf numFmtId="0" fontId="6" fillId="0" borderId="10" xfId="42" applyNumberFormat="1" applyFont="1" applyFill="1" applyBorder="1" applyAlignment="1">
      <alignment horizontal="right" wrapText="1"/>
    </xf>
    <xf numFmtId="169" fontId="6" fillId="0" borderId="0" xfId="58" applyNumberFormat="1" applyFont="1" applyFill="1" applyAlignment="1">
      <alignment horizontal="right" vertical="top"/>
      <protection/>
    </xf>
    <xf numFmtId="0" fontId="6" fillId="0" borderId="12" xfId="42" applyNumberFormat="1" applyFont="1" applyFill="1" applyBorder="1" applyAlignment="1" applyProtection="1">
      <alignment horizontal="right"/>
      <protection/>
    </xf>
    <xf numFmtId="43" fontId="6" fillId="0" borderId="0" xfId="42" applyFont="1" applyFill="1" applyBorder="1" applyAlignment="1">
      <alignment horizontal="right" wrapText="1"/>
    </xf>
    <xf numFmtId="0" fontId="6" fillId="0" borderId="0" xfId="42" applyNumberFormat="1" applyFont="1" applyFill="1" applyBorder="1" applyAlignment="1">
      <alignment horizontal="right" wrapText="1"/>
    </xf>
    <xf numFmtId="0" fontId="6" fillId="0" borderId="0" xfId="58" applyFont="1" applyFill="1" applyBorder="1" applyAlignment="1" applyProtection="1">
      <alignment horizontal="left" vertical="justify"/>
      <protection/>
    </xf>
    <xf numFmtId="0" fontId="6" fillId="0" borderId="0" xfId="58" applyNumberFormat="1" applyFont="1" applyFill="1" applyBorder="1" applyAlignment="1">
      <alignment horizontal="right" wrapText="1"/>
      <protection/>
    </xf>
    <xf numFmtId="177" fontId="6" fillId="0" borderId="0" xfId="58" applyNumberFormat="1" applyFont="1" applyFill="1" applyBorder="1" applyAlignment="1">
      <alignment horizontal="right" wrapText="1"/>
      <protection/>
    </xf>
    <xf numFmtId="0" fontId="6" fillId="0" borderId="0" xfId="59" applyNumberFormat="1" applyFont="1" applyFill="1" applyAlignment="1" applyProtection="1">
      <alignment horizontal="center"/>
      <protection/>
    </xf>
    <xf numFmtId="0" fontId="6" fillId="0" borderId="11" xfId="59" applyNumberFormat="1" applyFont="1" applyFill="1" applyBorder="1" applyAlignment="1" applyProtection="1">
      <alignment horizontal="center"/>
      <protection/>
    </xf>
    <xf numFmtId="0" fontId="6" fillId="0" borderId="0" xfId="59" applyNumberFormat="1" applyFont="1" applyFill="1" applyBorder="1" applyAlignment="1" applyProtection="1">
      <alignment horizont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udget 2004-05_2.6.04" xfId="57"/>
    <cellStyle name="Normal_budget for 03-04" xfId="58"/>
    <cellStyle name="Normal_BUDGET-2000" xfId="59"/>
    <cellStyle name="Normal_budgetDocNIC02-03" xfId="60"/>
    <cellStyle name="Normal_DEMAND17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15"/>
          <c:w val="0.92025"/>
          <c:h val="0.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dem4!#REF!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dem4!#REF!</c:f>
              <c:multiLvlStrCache>
                <c:ptCount val="11"/>
                <c:lvl>
                  <c:pt idx="0">
                    <c:v>69.00.50</c:v>
                  </c:pt>
                  <c:pt idx="1">
                    <c:v>Other Charges</c:v>
                  </c:pt>
                  <c:pt idx="2">
                    <c:v> -   </c:v>
                  </c:pt>
                  <c:pt idx="3">
                    <c:v> -   </c:v>
                  </c:pt>
                  <c:pt idx="4">
                    <c:v> -   </c:v>
                  </c:pt>
                  <c:pt idx="5">
                    <c:v> -   </c:v>
                  </c:pt>
                  <c:pt idx="6">
                    <c:v> -   </c:v>
                  </c:pt>
                  <c:pt idx="7">
                    <c:v> -   </c:v>
                  </c:pt>
                  <c:pt idx="8">
                    <c:v>0</c:v>
                  </c:pt>
                  <c:pt idx="9">
                    <c:v> -   </c:v>
                  </c:pt>
                  <c:pt idx="10">
                    <c:v> -   </c:v>
                  </c:pt>
                </c:lvl>
                <c:lvl>
                  <c:pt idx="0">
                    <c:v>69</c:v>
                  </c:pt>
                  <c:pt idx="1">
                    <c:v>Implementation of Baidyanathan  Committee Report</c:v>
                  </c:pt>
                </c:lvl>
                <c:lvl>
                  <c:pt idx="0">
                    <c:v>00.800</c:v>
                  </c:pt>
                  <c:pt idx="1">
                    <c:v>Other Expenditure</c:v>
                  </c:pt>
                </c:lvl>
              </c:multiLvlStrCache>
            </c:multiLvlStrRef>
          </c:cat>
          <c:val>
            <c:numRef>
              <c:f>dem4!#REF!</c:f>
              <c:numCache>
                <c:ptCount val="11"/>
                <c:pt idx="0">
                  <c:v>0.8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dem4!$A$128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dem4!#REF!</c:f>
              <c:multiLvlStrCache>
                <c:ptCount val="11"/>
                <c:lvl>
                  <c:pt idx="0">
                    <c:v>69.00.50</c:v>
                  </c:pt>
                  <c:pt idx="1">
                    <c:v>Other Charges</c:v>
                  </c:pt>
                  <c:pt idx="2">
                    <c:v> -   </c:v>
                  </c:pt>
                  <c:pt idx="3">
                    <c:v> -   </c:v>
                  </c:pt>
                  <c:pt idx="4">
                    <c:v> -   </c:v>
                  </c:pt>
                  <c:pt idx="5">
                    <c:v> -   </c:v>
                  </c:pt>
                  <c:pt idx="6">
                    <c:v> -   </c:v>
                  </c:pt>
                  <c:pt idx="7">
                    <c:v> -   </c:v>
                  </c:pt>
                  <c:pt idx="8">
                    <c:v>0</c:v>
                  </c:pt>
                  <c:pt idx="9">
                    <c:v> -   </c:v>
                  </c:pt>
                  <c:pt idx="10">
                    <c:v> -   </c:v>
                  </c:pt>
                </c:lvl>
                <c:lvl>
                  <c:pt idx="0">
                    <c:v>69</c:v>
                  </c:pt>
                  <c:pt idx="1">
                    <c:v>Implementation of Baidyanathan  Committee Report</c:v>
                  </c:pt>
                </c:lvl>
                <c:lvl>
                  <c:pt idx="0">
                    <c:v>00.800</c:v>
                  </c:pt>
                  <c:pt idx="1">
                    <c:v>Other Expenditure</c:v>
                  </c:pt>
                </c:lvl>
              </c:multiLvlStrCache>
            </c:multiLvlStrRef>
          </c:cat>
          <c:val>
            <c:numRef>
              <c:f>dem4!$B$128:$L$128</c:f>
              <c:numCache>
                <c:ptCount val="11"/>
                <c:pt idx="0">
                  <c:v>2425</c:v>
                </c:pt>
                <c:pt idx="1">
                  <c:v>0</c:v>
                </c:pt>
                <c:pt idx="2">
                  <c:v>20236</c:v>
                </c:pt>
                <c:pt idx="3">
                  <c:v>67907</c:v>
                </c:pt>
                <c:pt idx="4">
                  <c:v>5781</c:v>
                </c:pt>
                <c:pt idx="5">
                  <c:v>71961</c:v>
                </c:pt>
                <c:pt idx="6">
                  <c:v>20181</c:v>
                </c:pt>
                <c:pt idx="7">
                  <c:v>68384</c:v>
                </c:pt>
                <c:pt idx="8">
                  <c:v>32686</c:v>
                </c:pt>
                <c:pt idx="9">
                  <c:v>79577</c:v>
                </c:pt>
                <c:pt idx="10">
                  <c:v>112263</c:v>
                </c:pt>
              </c:numCache>
            </c:numRef>
          </c:val>
        </c:ser>
        <c:ser>
          <c:idx val="2"/>
          <c:order val="2"/>
          <c:tx>
            <c:strRef>
              <c:f>dem4!$A$129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dem4!#REF!</c:f>
              <c:multiLvlStrCache>
                <c:ptCount val="11"/>
                <c:lvl>
                  <c:pt idx="0">
                    <c:v>69.00.50</c:v>
                  </c:pt>
                  <c:pt idx="1">
                    <c:v>Other Charges</c:v>
                  </c:pt>
                  <c:pt idx="2">
                    <c:v> -   </c:v>
                  </c:pt>
                  <c:pt idx="3">
                    <c:v> -   </c:v>
                  </c:pt>
                  <c:pt idx="4">
                    <c:v> -   </c:v>
                  </c:pt>
                  <c:pt idx="5">
                    <c:v> -   </c:v>
                  </c:pt>
                  <c:pt idx="6">
                    <c:v> -   </c:v>
                  </c:pt>
                  <c:pt idx="7">
                    <c:v> -   </c:v>
                  </c:pt>
                  <c:pt idx="8">
                    <c:v>0</c:v>
                  </c:pt>
                  <c:pt idx="9">
                    <c:v> -   </c:v>
                  </c:pt>
                  <c:pt idx="10">
                    <c:v> -   </c:v>
                  </c:pt>
                </c:lvl>
                <c:lvl>
                  <c:pt idx="0">
                    <c:v>69</c:v>
                  </c:pt>
                  <c:pt idx="1">
                    <c:v>Implementation of Baidyanathan  Committee Report</c:v>
                  </c:pt>
                </c:lvl>
                <c:lvl>
                  <c:pt idx="0">
                    <c:v>00.800</c:v>
                  </c:pt>
                  <c:pt idx="1">
                    <c:v>Other Expenditure</c:v>
                  </c:pt>
                </c:lvl>
              </c:multiLvlStrCache>
            </c:multiLvlStrRef>
          </c:cat>
          <c:val>
            <c:numRef>
              <c:f>dem4!$B$129:$L$129</c:f>
              <c:numCache>
                <c:ptCount val="11"/>
                <c:pt idx="1">
                  <c:v>0</c:v>
                </c:pt>
                <c:pt idx="2">
                  <c:v>20236</c:v>
                </c:pt>
                <c:pt idx="3">
                  <c:v>67907</c:v>
                </c:pt>
                <c:pt idx="4">
                  <c:v>5781</c:v>
                </c:pt>
                <c:pt idx="5">
                  <c:v>71961</c:v>
                </c:pt>
                <c:pt idx="6">
                  <c:v>20181</c:v>
                </c:pt>
                <c:pt idx="7">
                  <c:v>68384</c:v>
                </c:pt>
                <c:pt idx="8">
                  <c:v>32686</c:v>
                </c:pt>
                <c:pt idx="9">
                  <c:v>79577</c:v>
                </c:pt>
                <c:pt idx="10">
                  <c:v>112263</c:v>
                </c:pt>
              </c:numCache>
            </c:numRef>
          </c:val>
        </c:ser>
        <c:axId val="14850638"/>
        <c:axId val="66546879"/>
      </c:barChart>
      <c:catAx>
        <c:axId val="14850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546879"/>
        <c:crosses val="autoZero"/>
        <c:auto val="1"/>
        <c:lblOffset val="100"/>
        <c:tickLblSkip val="1"/>
        <c:noMultiLvlLbl val="0"/>
      </c:catAx>
      <c:valAx>
        <c:axId val="665468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8506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"/>
          <c:y val="0.31225"/>
          <c:w val="0.055"/>
          <c:h val="0.10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89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em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em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budget%202004-05_2.6.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Dem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1"/>
      <sheetName val="DEMAND1"/>
      <sheetName val="Sheet1"/>
      <sheetName val="Sheet2"/>
      <sheetName val="Sheet3"/>
      <sheetName val="#REF"/>
      <sheetName val="dem9"/>
      <sheetName val="d"/>
      <sheetName val="de"/>
      <sheetName val="dem"/>
      <sheetName val="dem20"/>
      <sheetName val="dem31"/>
      <sheetName val="dem381"/>
      <sheetName val="dem38"/>
      <sheetName val="dem41"/>
      <sheetName val="dem1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MAND2"/>
      <sheetName val="Sheet1"/>
      <sheetName val="Sheet2"/>
      <sheetName val="Sheet3"/>
      <sheetName val="dem2"/>
      <sheetName val="#REF"/>
      <sheetName val="dem1"/>
      <sheetName val="dem21"/>
      <sheetName val="dem15"/>
      <sheetName val="dem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XP-MEMO"/>
      <sheetName val="Total1"/>
      <sheetName val="SUMMARY-Pre"/>
      <sheetName val="SUMMARY"/>
      <sheetName val="Contents"/>
      <sheetName val="Deficit"/>
      <sheetName val="RECEIPT"/>
      <sheetName val="AFS-DIS"/>
      <sheetName val="total"/>
      <sheetName val="AFS-RCT"/>
      <sheetName val="Sheet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m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0" transitionEvaluation="1" transitionEntry="1"/>
  <dimension ref="A1:AR168"/>
  <sheetViews>
    <sheetView tabSelected="1" view="pageBreakPreview" zoomScaleNormal="145" zoomScaleSheetLayoutView="100" zoomScalePageLayoutView="0" workbookViewId="0" topLeftCell="A1">
      <selection activeCell="N24" sqref="N24"/>
    </sheetView>
  </sheetViews>
  <sheetFormatPr defaultColWidth="12.421875" defaultRowHeight="12.75"/>
  <cols>
    <col min="1" max="1" width="6.421875" style="36" customWidth="1"/>
    <col min="2" max="2" width="8.140625" style="45" customWidth="1"/>
    <col min="3" max="3" width="34.57421875" style="3" customWidth="1"/>
    <col min="4" max="4" width="8.57421875" style="70" customWidth="1"/>
    <col min="5" max="5" width="9.421875" style="70" customWidth="1"/>
    <col min="6" max="6" width="8.421875" style="2" customWidth="1"/>
    <col min="7" max="7" width="8.57421875" style="2" customWidth="1"/>
    <col min="8" max="8" width="8.57421875" style="70" customWidth="1"/>
    <col min="9" max="9" width="8.421875" style="70" customWidth="1"/>
    <col min="10" max="10" width="8.57421875" style="70" customWidth="1"/>
    <col min="11" max="11" width="9.140625" style="70" customWidth="1"/>
    <col min="12" max="12" width="8.421875" style="70" customWidth="1"/>
    <col min="13" max="13" width="14.7109375" style="95" customWidth="1"/>
    <col min="14" max="14" width="13.7109375" style="95" customWidth="1"/>
    <col min="15" max="30" width="5.7109375" style="95" customWidth="1"/>
    <col min="31" max="44" width="12.421875" style="95" customWidth="1"/>
    <col min="45" max="16384" width="12.421875" style="2" customWidth="1"/>
  </cols>
  <sheetData>
    <row r="1" spans="1:12" ht="13.5" customHeight="1">
      <c r="A1" s="35"/>
      <c r="B1" s="85"/>
      <c r="C1" s="32"/>
      <c r="D1" s="69"/>
      <c r="E1" s="69" t="s">
        <v>0</v>
      </c>
      <c r="F1" s="32"/>
      <c r="G1" s="32"/>
      <c r="H1" s="69"/>
      <c r="I1" s="69"/>
      <c r="J1" s="69"/>
      <c r="K1" s="69"/>
      <c r="L1" s="69"/>
    </row>
    <row r="2" spans="1:12" ht="13.5" customHeight="1">
      <c r="A2" s="35"/>
      <c r="B2" s="85"/>
      <c r="C2" s="32"/>
      <c r="D2" s="69"/>
      <c r="E2" s="69" t="s">
        <v>1</v>
      </c>
      <c r="F2" s="32"/>
      <c r="G2" s="32"/>
      <c r="H2" s="69"/>
      <c r="I2" s="69"/>
      <c r="J2" s="69"/>
      <c r="K2" s="69"/>
      <c r="L2" s="69"/>
    </row>
    <row r="3" spans="1:12" ht="13.5" customHeight="1">
      <c r="A3" s="35"/>
      <c r="B3" s="85"/>
      <c r="C3" s="32"/>
      <c r="D3" s="69"/>
      <c r="E3" s="69"/>
      <c r="F3" s="32"/>
      <c r="G3" s="32"/>
      <c r="H3" s="69"/>
      <c r="I3" s="69"/>
      <c r="J3" s="69"/>
      <c r="K3" s="69"/>
      <c r="L3" s="69"/>
    </row>
    <row r="4" spans="1:12" ht="13.5" customHeight="1">
      <c r="A4" s="23"/>
      <c r="B4" s="44"/>
      <c r="C4" s="31"/>
      <c r="D4" s="64" t="s">
        <v>92</v>
      </c>
      <c r="E4" s="92">
        <v>2425</v>
      </c>
      <c r="F4" s="15" t="s">
        <v>2</v>
      </c>
      <c r="G4" s="17"/>
      <c r="H4" s="82"/>
      <c r="I4" s="82"/>
      <c r="J4" s="82"/>
      <c r="K4" s="82"/>
      <c r="L4" s="82"/>
    </row>
    <row r="5" spans="4:12" ht="13.5" customHeight="1">
      <c r="D5" s="61" t="s">
        <v>93</v>
      </c>
      <c r="E5" s="93"/>
      <c r="G5" s="4"/>
      <c r="H5" s="67"/>
      <c r="I5" s="67"/>
      <c r="J5" s="67"/>
      <c r="K5" s="67"/>
      <c r="L5" s="67"/>
    </row>
    <row r="6" spans="4:12" ht="13.5" customHeight="1">
      <c r="D6" s="61" t="s">
        <v>3</v>
      </c>
      <c r="E6" s="93">
        <v>4425</v>
      </c>
      <c r="F6" s="5" t="s">
        <v>4</v>
      </c>
      <c r="G6" s="4"/>
      <c r="H6" s="67"/>
      <c r="I6" s="67"/>
      <c r="J6" s="67"/>
      <c r="K6" s="67"/>
      <c r="L6" s="67"/>
    </row>
    <row r="7" spans="4:12" ht="13.5" customHeight="1">
      <c r="D7" s="91" t="s">
        <v>97</v>
      </c>
      <c r="E7" s="93">
        <v>6425</v>
      </c>
      <c r="F7" s="5" t="s">
        <v>88</v>
      </c>
      <c r="G7" s="4"/>
      <c r="H7" s="67"/>
      <c r="I7" s="67"/>
      <c r="J7" s="67"/>
      <c r="K7" s="67"/>
      <c r="L7" s="67"/>
    </row>
    <row r="8" spans="1:12" ht="13.5" customHeight="1">
      <c r="A8" s="37" t="s">
        <v>110</v>
      </c>
      <c r="D8" s="61"/>
      <c r="E8" s="65"/>
      <c r="F8" s="66"/>
      <c r="G8" s="67"/>
      <c r="H8" s="67"/>
      <c r="I8" s="67"/>
      <c r="J8" s="67"/>
      <c r="K8" s="67"/>
      <c r="L8" s="67"/>
    </row>
    <row r="9" spans="1:7" ht="13.5" customHeight="1">
      <c r="A9" s="1"/>
      <c r="D9" s="68"/>
      <c r="E9" s="69" t="s">
        <v>5</v>
      </c>
      <c r="F9" s="69" t="s">
        <v>91</v>
      </c>
      <c r="G9" s="69" t="s">
        <v>13</v>
      </c>
    </row>
    <row r="10" spans="1:12" ht="13.5" customHeight="1">
      <c r="A10" s="1"/>
      <c r="D10" s="71" t="s">
        <v>6</v>
      </c>
      <c r="E10" s="69">
        <f>L129</f>
        <v>112263</v>
      </c>
      <c r="F10" s="108">
        <f>L146</f>
        <v>33000</v>
      </c>
      <c r="G10" s="69">
        <f>F10+E10</f>
        <v>145263</v>
      </c>
      <c r="L10" s="72"/>
    </row>
    <row r="11" spans="1:7" ht="13.5" customHeight="1">
      <c r="A11" s="37" t="s">
        <v>87</v>
      </c>
      <c r="C11" s="22"/>
      <c r="D11" s="73"/>
      <c r="E11" s="73"/>
      <c r="F11" s="73"/>
      <c r="G11" s="73"/>
    </row>
    <row r="12" spans="1:12" ht="13.5" customHeight="1">
      <c r="A12" s="38"/>
      <c r="B12" s="27"/>
      <c r="C12" s="6"/>
      <c r="D12" s="74"/>
      <c r="E12" s="74"/>
      <c r="F12" s="74"/>
      <c r="G12" s="74"/>
      <c r="H12" s="74"/>
      <c r="I12" s="75"/>
      <c r="J12" s="76"/>
      <c r="K12" s="77"/>
      <c r="L12" s="78" t="s">
        <v>109</v>
      </c>
    </row>
    <row r="13" spans="1:44" s="9" customFormat="1" ht="13.5" customHeight="1">
      <c r="A13" s="39"/>
      <c r="B13" s="7"/>
      <c r="C13" s="8"/>
      <c r="D13" s="137" t="s">
        <v>7</v>
      </c>
      <c r="E13" s="137"/>
      <c r="F13" s="136" t="s">
        <v>8</v>
      </c>
      <c r="G13" s="136"/>
      <c r="H13" s="136" t="s">
        <v>9</v>
      </c>
      <c r="I13" s="136"/>
      <c r="J13" s="136" t="s">
        <v>8</v>
      </c>
      <c r="K13" s="136"/>
      <c r="L13" s="13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</row>
    <row r="14" spans="1:44" s="9" customFormat="1" ht="13.5" customHeight="1">
      <c r="A14" s="40"/>
      <c r="B14" s="10"/>
      <c r="C14" s="11" t="s">
        <v>10</v>
      </c>
      <c r="D14" s="138" t="s">
        <v>99</v>
      </c>
      <c r="E14" s="138"/>
      <c r="F14" s="138" t="s">
        <v>107</v>
      </c>
      <c r="G14" s="138"/>
      <c r="H14" s="138" t="s">
        <v>107</v>
      </c>
      <c r="I14" s="138"/>
      <c r="J14" s="138" t="s">
        <v>111</v>
      </c>
      <c r="K14" s="138"/>
      <c r="L14" s="138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</row>
    <row r="15" spans="1:44" s="9" customFormat="1" ht="13.5" customHeight="1">
      <c r="A15" s="41"/>
      <c r="B15" s="12"/>
      <c r="C15" s="13"/>
      <c r="D15" s="79" t="s">
        <v>11</v>
      </c>
      <c r="E15" s="79" t="s">
        <v>12</v>
      </c>
      <c r="F15" s="79" t="s">
        <v>11</v>
      </c>
      <c r="G15" s="79" t="s">
        <v>12</v>
      </c>
      <c r="H15" s="79" t="s">
        <v>11</v>
      </c>
      <c r="I15" s="79" t="s">
        <v>12</v>
      </c>
      <c r="J15" s="79" t="s">
        <v>11</v>
      </c>
      <c r="K15" s="79" t="s">
        <v>12</v>
      </c>
      <c r="L15" s="79" t="s">
        <v>13</v>
      </c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</row>
    <row r="16" spans="1:44" s="9" customFormat="1" ht="12.75" customHeight="1">
      <c r="A16" s="40"/>
      <c r="B16" s="10"/>
      <c r="C16" s="8"/>
      <c r="D16" s="80"/>
      <c r="E16" s="80"/>
      <c r="F16" s="80"/>
      <c r="G16" s="80"/>
      <c r="H16" s="112"/>
      <c r="I16" s="112"/>
      <c r="J16" s="80"/>
      <c r="K16" s="80"/>
      <c r="L16" s="80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</row>
    <row r="17" spans="3:35" ht="12.75" customHeight="1">
      <c r="C17" s="14" t="s">
        <v>14</v>
      </c>
      <c r="D17" s="62"/>
      <c r="E17" s="62"/>
      <c r="F17" s="62"/>
      <c r="G17" s="81"/>
      <c r="H17" s="113"/>
      <c r="I17" s="113"/>
      <c r="J17" s="62"/>
      <c r="K17" s="62"/>
      <c r="L17" s="62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</row>
    <row r="18" spans="1:44" ht="12.75" customHeight="1">
      <c r="A18" s="36" t="s">
        <v>15</v>
      </c>
      <c r="B18" s="46">
        <v>2425</v>
      </c>
      <c r="C18" s="14" t="s">
        <v>2</v>
      </c>
      <c r="D18" s="62"/>
      <c r="E18" s="62"/>
      <c r="F18" s="62"/>
      <c r="G18" s="81"/>
      <c r="H18" s="113"/>
      <c r="I18" s="113"/>
      <c r="J18" s="62"/>
      <c r="K18" s="62"/>
      <c r="L18" s="62"/>
      <c r="M18" s="107"/>
      <c r="N18" s="107"/>
      <c r="O18" s="107"/>
      <c r="P18" s="107"/>
      <c r="Q18" s="107"/>
      <c r="R18" s="107"/>
      <c r="S18" s="107"/>
      <c r="T18" s="107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</row>
    <row r="19" spans="2:44" ht="12.75" customHeight="1">
      <c r="B19" s="47">
        <v>0.001</v>
      </c>
      <c r="C19" s="14" t="s">
        <v>16</v>
      </c>
      <c r="D19" s="62"/>
      <c r="E19" s="62"/>
      <c r="F19" s="62"/>
      <c r="G19" s="81"/>
      <c r="H19" s="113"/>
      <c r="I19" s="113"/>
      <c r="J19" s="62"/>
      <c r="K19" s="62"/>
      <c r="L19" s="62"/>
      <c r="M19" s="107"/>
      <c r="N19" s="107"/>
      <c r="O19" s="107"/>
      <c r="P19" s="107"/>
      <c r="Q19" s="107"/>
      <c r="R19" s="107"/>
      <c r="S19" s="107"/>
      <c r="T19" s="107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</row>
    <row r="20" spans="2:44" ht="12.75" customHeight="1">
      <c r="B20" s="48">
        <v>0.44</v>
      </c>
      <c r="C20" s="124" t="s">
        <v>17</v>
      </c>
      <c r="F20" s="70"/>
      <c r="G20" s="70"/>
      <c r="H20" s="114"/>
      <c r="I20" s="114"/>
      <c r="M20" s="107"/>
      <c r="N20" s="107"/>
      <c r="O20" s="107"/>
      <c r="P20" s="107"/>
      <c r="Q20" s="107"/>
      <c r="R20" s="107"/>
      <c r="S20" s="107"/>
      <c r="T20" s="107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</row>
    <row r="21" spans="2:44" ht="12.75" customHeight="1">
      <c r="B21" s="49" t="s">
        <v>18</v>
      </c>
      <c r="C21" s="16" t="s">
        <v>19</v>
      </c>
      <c r="D21" s="83">
        <v>3992</v>
      </c>
      <c r="E21" s="83">
        <v>21650</v>
      </c>
      <c r="F21" s="83">
        <v>3240</v>
      </c>
      <c r="G21" s="83">
        <v>24143</v>
      </c>
      <c r="H21" s="83">
        <v>3240</v>
      </c>
      <c r="I21" s="83">
        <f>24143-495</f>
        <v>23648</v>
      </c>
      <c r="J21" s="83">
        <v>2185</v>
      </c>
      <c r="K21" s="83">
        <v>25949</v>
      </c>
      <c r="L21" s="83">
        <f>SUM(J21:K21)</f>
        <v>28134</v>
      </c>
      <c r="M21" s="107"/>
      <c r="N21" s="107"/>
      <c r="O21" s="107"/>
      <c r="P21" s="107"/>
      <c r="Q21" s="107"/>
      <c r="R21" s="107"/>
      <c r="S21" s="107"/>
      <c r="T21" s="107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</row>
    <row r="22" spans="2:44" ht="12.75" customHeight="1">
      <c r="B22" s="49" t="s">
        <v>20</v>
      </c>
      <c r="C22" s="16" t="s">
        <v>21</v>
      </c>
      <c r="D22" s="83">
        <v>400</v>
      </c>
      <c r="E22" s="83">
        <v>91</v>
      </c>
      <c r="F22" s="83">
        <v>50</v>
      </c>
      <c r="G22" s="83">
        <v>239</v>
      </c>
      <c r="H22" s="83">
        <v>550</v>
      </c>
      <c r="I22" s="83">
        <v>239</v>
      </c>
      <c r="J22" s="97">
        <v>0</v>
      </c>
      <c r="K22" s="83">
        <v>258</v>
      </c>
      <c r="L22" s="83">
        <f>SUM(J22:K22)</f>
        <v>258</v>
      </c>
      <c r="M22" s="107"/>
      <c r="N22" s="107"/>
      <c r="O22" s="107"/>
      <c r="P22" s="107"/>
      <c r="Q22" s="107"/>
      <c r="R22" s="107"/>
      <c r="S22" s="107"/>
      <c r="T22" s="107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</row>
    <row r="23" spans="2:44" ht="12.75" customHeight="1">
      <c r="B23" s="49" t="s">
        <v>22</v>
      </c>
      <c r="C23" s="16" t="s">
        <v>23</v>
      </c>
      <c r="D23" s="83">
        <v>1435</v>
      </c>
      <c r="E23" s="83">
        <v>962</v>
      </c>
      <c r="F23" s="83">
        <v>182</v>
      </c>
      <c r="G23" s="83">
        <v>812</v>
      </c>
      <c r="H23" s="83">
        <v>1082</v>
      </c>
      <c r="I23" s="83">
        <v>812</v>
      </c>
      <c r="J23" s="83">
        <v>176</v>
      </c>
      <c r="K23" s="83">
        <v>885</v>
      </c>
      <c r="L23" s="83">
        <f>SUM(J23:K23)</f>
        <v>1061</v>
      </c>
      <c r="M23" s="107"/>
      <c r="N23" s="107"/>
      <c r="O23" s="107"/>
      <c r="P23" s="107"/>
      <c r="Q23" s="107"/>
      <c r="R23" s="107"/>
      <c r="S23" s="107"/>
      <c r="T23" s="107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</row>
    <row r="24" spans="1:44" ht="12.75" customHeight="1">
      <c r="A24" s="36" t="s">
        <v>13</v>
      </c>
      <c r="B24" s="48">
        <v>0.44</v>
      </c>
      <c r="C24" s="16" t="s">
        <v>17</v>
      </c>
      <c r="D24" s="101">
        <f aca="true" t="shared" si="0" ref="D24:L24">SUM(D20:D23)</f>
        <v>5827</v>
      </c>
      <c r="E24" s="101">
        <f t="shared" si="0"/>
        <v>22703</v>
      </c>
      <c r="F24" s="101">
        <f t="shared" si="0"/>
        <v>3472</v>
      </c>
      <c r="G24" s="101">
        <f t="shared" si="0"/>
        <v>25194</v>
      </c>
      <c r="H24" s="101">
        <f t="shared" si="0"/>
        <v>4872</v>
      </c>
      <c r="I24" s="101">
        <f t="shared" si="0"/>
        <v>24699</v>
      </c>
      <c r="J24" s="101">
        <f t="shared" si="0"/>
        <v>2361</v>
      </c>
      <c r="K24" s="101">
        <f t="shared" si="0"/>
        <v>27092</v>
      </c>
      <c r="L24" s="101">
        <f t="shared" si="0"/>
        <v>29453</v>
      </c>
      <c r="M24" s="107"/>
      <c r="N24" s="107"/>
      <c r="O24" s="107"/>
      <c r="P24" s="107"/>
      <c r="Q24" s="107"/>
      <c r="R24" s="107"/>
      <c r="S24" s="107"/>
      <c r="T24" s="107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</row>
    <row r="25" spans="3:44" ht="12.75" customHeight="1">
      <c r="C25" s="16"/>
      <c r="D25" s="62"/>
      <c r="E25" s="62"/>
      <c r="F25" s="62"/>
      <c r="G25" s="62"/>
      <c r="H25" s="113"/>
      <c r="I25" s="113"/>
      <c r="J25" s="62"/>
      <c r="K25" s="62"/>
      <c r="L25" s="62"/>
      <c r="M25" s="107"/>
      <c r="N25" s="107"/>
      <c r="O25" s="107"/>
      <c r="P25" s="107"/>
      <c r="Q25" s="107"/>
      <c r="R25" s="107"/>
      <c r="S25" s="107"/>
      <c r="T25" s="107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</row>
    <row r="26" spans="2:44" ht="12.75" customHeight="1">
      <c r="B26" s="48">
        <v>0.45</v>
      </c>
      <c r="C26" s="16" t="s">
        <v>24</v>
      </c>
      <c r="D26" s="63"/>
      <c r="E26" s="63"/>
      <c r="F26" s="63"/>
      <c r="G26" s="63"/>
      <c r="H26" s="115"/>
      <c r="I26" s="115"/>
      <c r="J26" s="63"/>
      <c r="K26" s="63"/>
      <c r="L26" s="63"/>
      <c r="M26" s="107"/>
      <c r="N26" s="107"/>
      <c r="O26" s="107"/>
      <c r="P26" s="107"/>
      <c r="Q26" s="107"/>
      <c r="R26" s="107"/>
      <c r="S26" s="107"/>
      <c r="T26" s="107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</row>
    <row r="27" spans="2:44" ht="12.75" customHeight="1">
      <c r="B27" s="49" t="s">
        <v>25</v>
      </c>
      <c r="C27" s="16" t="s">
        <v>19</v>
      </c>
      <c r="D27" s="97">
        <v>0</v>
      </c>
      <c r="E27" s="83">
        <v>9763</v>
      </c>
      <c r="F27" s="97">
        <v>0</v>
      </c>
      <c r="G27" s="83">
        <v>9421</v>
      </c>
      <c r="H27" s="97">
        <v>0</v>
      </c>
      <c r="I27" s="83">
        <f>9421-901</f>
        <v>8520</v>
      </c>
      <c r="J27" s="97">
        <v>0</v>
      </c>
      <c r="K27" s="83">
        <v>7873</v>
      </c>
      <c r="L27" s="83">
        <f>SUM(J27:K27)</f>
        <v>7873</v>
      </c>
      <c r="M27" s="107"/>
      <c r="N27" s="107"/>
      <c r="O27" s="107"/>
      <c r="P27" s="107"/>
      <c r="Q27" s="107"/>
      <c r="R27" s="107"/>
      <c r="S27" s="107"/>
      <c r="T27" s="107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</row>
    <row r="28" spans="2:44" ht="12.75" customHeight="1">
      <c r="B28" s="49" t="s">
        <v>26</v>
      </c>
      <c r="C28" s="16" t="s">
        <v>21</v>
      </c>
      <c r="D28" s="83">
        <v>80</v>
      </c>
      <c r="E28" s="83">
        <v>77</v>
      </c>
      <c r="F28" s="83">
        <v>5</v>
      </c>
      <c r="G28" s="83">
        <v>77</v>
      </c>
      <c r="H28" s="83">
        <v>205</v>
      </c>
      <c r="I28" s="83">
        <v>77</v>
      </c>
      <c r="J28" s="97">
        <v>0</v>
      </c>
      <c r="K28" s="83">
        <v>83</v>
      </c>
      <c r="L28" s="83">
        <f>SUM(J28:K28)</f>
        <v>83</v>
      </c>
      <c r="M28" s="107"/>
      <c r="N28" s="107"/>
      <c r="O28" s="107"/>
      <c r="P28" s="107"/>
      <c r="Q28" s="107"/>
      <c r="R28" s="107"/>
      <c r="S28" s="107"/>
      <c r="T28" s="107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</row>
    <row r="29" spans="2:44" ht="12.75" customHeight="1">
      <c r="B29" s="49" t="s">
        <v>27</v>
      </c>
      <c r="C29" s="16" t="s">
        <v>23</v>
      </c>
      <c r="D29" s="83">
        <v>400</v>
      </c>
      <c r="E29" s="83">
        <v>228</v>
      </c>
      <c r="F29" s="83">
        <v>115</v>
      </c>
      <c r="G29" s="83">
        <v>228</v>
      </c>
      <c r="H29" s="83">
        <v>615</v>
      </c>
      <c r="I29" s="83">
        <v>228</v>
      </c>
      <c r="J29" s="83">
        <v>78</v>
      </c>
      <c r="K29" s="83">
        <v>246</v>
      </c>
      <c r="L29" s="83">
        <f>SUM(J29:K29)</f>
        <v>324</v>
      </c>
      <c r="M29" s="107"/>
      <c r="N29" s="107"/>
      <c r="O29" s="107"/>
      <c r="P29" s="107"/>
      <c r="Q29" s="107"/>
      <c r="R29" s="107"/>
      <c r="S29" s="107"/>
      <c r="T29" s="107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</row>
    <row r="30" spans="1:44" ht="12.75" customHeight="1">
      <c r="A30" s="36" t="s">
        <v>13</v>
      </c>
      <c r="B30" s="48">
        <v>0.45</v>
      </c>
      <c r="C30" s="16" t="s">
        <v>24</v>
      </c>
      <c r="D30" s="101">
        <f aca="true" t="shared" si="1" ref="D30:L30">SUM(D27:D29)</f>
        <v>480</v>
      </c>
      <c r="E30" s="101">
        <f t="shared" si="1"/>
        <v>10068</v>
      </c>
      <c r="F30" s="101">
        <f>SUM(F27:F29)</f>
        <v>120</v>
      </c>
      <c r="G30" s="101">
        <f>SUM(G27:G29)</f>
        <v>9726</v>
      </c>
      <c r="H30" s="101">
        <f t="shared" si="1"/>
        <v>820</v>
      </c>
      <c r="I30" s="101">
        <f t="shared" si="1"/>
        <v>8825</v>
      </c>
      <c r="J30" s="101">
        <f t="shared" si="1"/>
        <v>78</v>
      </c>
      <c r="K30" s="101">
        <f t="shared" si="1"/>
        <v>8202</v>
      </c>
      <c r="L30" s="101">
        <f t="shared" si="1"/>
        <v>8280</v>
      </c>
      <c r="M30" s="107"/>
      <c r="N30" s="107"/>
      <c r="O30" s="107"/>
      <c r="P30" s="107"/>
      <c r="Q30" s="107"/>
      <c r="R30" s="107"/>
      <c r="S30" s="107"/>
      <c r="T30" s="107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</row>
    <row r="31" spans="3:44" ht="12.75" customHeight="1">
      <c r="C31" s="16"/>
      <c r="D31" s="62"/>
      <c r="E31" s="62"/>
      <c r="F31" s="62"/>
      <c r="G31" s="62"/>
      <c r="H31" s="113"/>
      <c r="I31" s="113"/>
      <c r="J31" s="62"/>
      <c r="K31" s="62"/>
      <c r="L31" s="62"/>
      <c r="M31" s="107"/>
      <c r="N31" s="107"/>
      <c r="O31" s="107"/>
      <c r="P31" s="107"/>
      <c r="Q31" s="107"/>
      <c r="R31" s="107"/>
      <c r="S31" s="107"/>
      <c r="T31" s="107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</row>
    <row r="32" spans="2:44" ht="12.75" customHeight="1">
      <c r="B32" s="48">
        <v>0.46</v>
      </c>
      <c r="C32" s="16" t="s">
        <v>28</v>
      </c>
      <c r="D32" s="63"/>
      <c r="E32" s="63"/>
      <c r="F32" s="63"/>
      <c r="G32" s="63"/>
      <c r="H32" s="115"/>
      <c r="I32" s="115"/>
      <c r="J32" s="63"/>
      <c r="K32" s="63"/>
      <c r="L32" s="63"/>
      <c r="M32" s="107"/>
      <c r="N32" s="107"/>
      <c r="O32" s="107"/>
      <c r="P32" s="107"/>
      <c r="Q32" s="107"/>
      <c r="R32" s="107"/>
      <c r="S32" s="107"/>
      <c r="T32" s="107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</row>
    <row r="33" spans="2:44" ht="12.75" customHeight="1">
      <c r="B33" s="49" t="s">
        <v>29</v>
      </c>
      <c r="C33" s="16" t="s">
        <v>19</v>
      </c>
      <c r="D33" s="97">
        <v>0</v>
      </c>
      <c r="E33" s="83">
        <v>6162</v>
      </c>
      <c r="F33" s="97">
        <v>0</v>
      </c>
      <c r="G33" s="83">
        <v>5669</v>
      </c>
      <c r="H33" s="97">
        <v>0</v>
      </c>
      <c r="I33" s="83">
        <f>5669-15</f>
        <v>5654</v>
      </c>
      <c r="J33" s="97">
        <v>0</v>
      </c>
      <c r="K33" s="83">
        <v>6862</v>
      </c>
      <c r="L33" s="83">
        <f>SUM(J33:K33)</f>
        <v>6862</v>
      </c>
      <c r="M33" s="107"/>
      <c r="N33" s="107"/>
      <c r="O33" s="107"/>
      <c r="P33" s="107"/>
      <c r="Q33" s="107"/>
      <c r="R33" s="107"/>
      <c r="S33" s="107"/>
      <c r="T33" s="107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</row>
    <row r="34" spans="1:44" ht="12.75" customHeight="1">
      <c r="A34" s="23"/>
      <c r="B34" s="50" t="s">
        <v>30</v>
      </c>
      <c r="C34" s="18" t="s">
        <v>21</v>
      </c>
      <c r="D34" s="84">
        <v>52</v>
      </c>
      <c r="E34" s="84">
        <v>70</v>
      </c>
      <c r="F34" s="84">
        <v>5</v>
      </c>
      <c r="G34" s="84">
        <v>73</v>
      </c>
      <c r="H34" s="84">
        <v>105</v>
      </c>
      <c r="I34" s="84">
        <v>73</v>
      </c>
      <c r="J34" s="98">
        <v>0</v>
      </c>
      <c r="K34" s="84">
        <v>79</v>
      </c>
      <c r="L34" s="84">
        <f>SUM(J34:K34)</f>
        <v>79</v>
      </c>
      <c r="M34" s="107"/>
      <c r="N34" s="107"/>
      <c r="O34" s="107"/>
      <c r="P34" s="107"/>
      <c r="Q34" s="107"/>
      <c r="R34" s="107"/>
      <c r="S34" s="107"/>
      <c r="T34" s="107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</row>
    <row r="35" spans="1:44" ht="12.75" customHeight="1">
      <c r="A35" s="23"/>
      <c r="B35" s="50" t="s">
        <v>31</v>
      </c>
      <c r="C35" s="18" t="s">
        <v>23</v>
      </c>
      <c r="D35" s="94">
        <v>249</v>
      </c>
      <c r="E35" s="94">
        <v>134</v>
      </c>
      <c r="F35" s="94">
        <v>95</v>
      </c>
      <c r="G35" s="94">
        <v>137</v>
      </c>
      <c r="H35" s="94">
        <v>245</v>
      </c>
      <c r="I35" s="94">
        <v>137</v>
      </c>
      <c r="J35" s="94">
        <v>39</v>
      </c>
      <c r="K35" s="94">
        <v>148</v>
      </c>
      <c r="L35" s="94">
        <f>SUM(J35:K35)</f>
        <v>187</v>
      </c>
      <c r="M35" s="107"/>
      <c r="N35" s="107"/>
      <c r="O35" s="107"/>
      <c r="P35" s="107"/>
      <c r="Q35" s="107"/>
      <c r="R35" s="107"/>
      <c r="S35" s="107"/>
      <c r="T35" s="107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</row>
    <row r="36" spans="1:44" ht="12.75" customHeight="1">
      <c r="A36" s="42" t="s">
        <v>13</v>
      </c>
      <c r="B36" s="86">
        <v>0.46</v>
      </c>
      <c r="C36" s="87" t="s">
        <v>28</v>
      </c>
      <c r="D36" s="101">
        <f aca="true" t="shared" si="2" ref="D36:L36">SUM(D33:D35)</f>
        <v>301</v>
      </c>
      <c r="E36" s="101">
        <f t="shared" si="2"/>
        <v>6366</v>
      </c>
      <c r="F36" s="101">
        <f>SUM(F33:F35)</f>
        <v>100</v>
      </c>
      <c r="G36" s="101">
        <f>SUM(G33:G35)</f>
        <v>5879</v>
      </c>
      <c r="H36" s="101">
        <f t="shared" si="2"/>
        <v>350</v>
      </c>
      <c r="I36" s="101">
        <f t="shared" si="2"/>
        <v>5864</v>
      </c>
      <c r="J36" s="101">
        <f t="shared" si="2"/>
        <v>39</v>
      </c>
      <c r="K36" s="101">
        <f t="shared" si="2"/>
        <v>7089</v>
      </c>
      <c r="L36" s="101">
        <f t="shared" si="2"/>
        <v>7128</v>
      </c>
      <c r="M36" s="107"/>
      <c r="N36" s="107"/>
      <c r="O36" s="107"/>
      <c r="P36" s="107"/>
      <c r="Q36" s="107"/>
      <c r="R36" s="107"/>
      <c r="S36" s="107"/>
      <c r="T36" s="107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</row>
    <row r="37" spans="1:44" ht="0.75" customHeight="1">
      <c r="A37" s="104"/>
      <c r="B37" s="105"/>
      <c r="C37" s="106"/>
      <c r="D37" s="110"/>
      <c r="E37" s="110"/>
      <c r="F37" s="110"/>
      <c r="G37" s="110"/>
      <c r="H37" s="120"/>
      <c r="I37" s="120"/>
      <c r="J37" s="110"/>
      <c r="K37" s="110"/>
      <c r="L37" s="110"/>
      <c r="M37" s="107"/>
      <c r="N37" s="107"/>
      <c r="O37" s="107"/>
      <c r="P37" s="107"/>
      <c r="Q37" s="107"/>
      <c r="R37" s="107"/>
      <c r="S37" s="107"/>
      <c r="T37" s="107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</row>
    <row r="38" spans="1:44" ht="12.75">
      <c r="A38" s="23"/>
      <c r="B38" s="51">
        <v>0.47</v>
      </c>
      <c r="C38" s="18" t="s">
        <v>32</v>
      </c>
      <c r="D38" s="64"/>
      <c r="E38" s="64"/>
      <c r="F38" s="64"/>
      <c r="G38" s="64"/>
      <c r="H38" s="117"/>
      <c r="I38" s="117"/>
      <c r="J38" s="64"/>
      <c r="K38" s="64"/>
      <c r="L38" s="64"/>
      <c r="M38" s="107"/>
      <c r="N38" s="107"/>
      <c r="O38" s="107"/>
      <c r="P38" s="107"/>
      <c r="Q38" s="107"/>
      <c r="R38" s="107"/>
      <c r="S38" s="107"/>
      <c r="T38" s="107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</row>
    <row r="39" spans="2:44" ht="12.75">
      <c r="B39" s="49" t="s">
        <v>33</v>
      </c>
      <c r="C39" s="16" t="s">
        <v>19</v>
      </c>
      <c r="D39" s="97">
        <v>0</v>
      </c>
      <c r="E39" s="83">
        <v>4130</v>
      </c>
      <c r="F39" s="97">
        <v>0</v>
      </c>
      <c r="G39" s="83">
        <v>4059</v>
      </c>
      <c r="H39" s="97">
        <v>0</v>
      </c>
      <c r="I39" s="83">
        <v>4059</v>
      </c>
      <c r="J39" s="97">
        <v>0</v>
      </c>
      <c r="K39" s="83">
        <v>5602</v>
      </c>
      <c r="L39" s="83">
        <f>SUM(J39:K39)</f>
        <v>5602</v>
      </c>
      <c r="M39" s="107"/>
      <c r="N39" s="107"/>
      <c r="O39" s="107"/>
      <c r="P39" s="107"/>
      <c r="Q39" s="107"/>
      <c r="R39" s="107"/>
      <c r="S39" s="107"/>
      <c r="T39" s="107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</row>
    <row r="40" spans="2:44" ht="12.75">
      <c r="B40" s="49" t="s">
        <v>34</v>
      </c>
      <c r="C40" s="16" t="s">
        <v>21</v>
      </c>
      <c r="D40" s="83">
        <v>40</v>
      </c>
      <c r="E40" s="83">
        <v>46</v>
      </c>
      <c r="F40" s="83">
        <v>5</v>
      </c>
      <c r="G40" s="83">
        <v>44</v>
      </c>
      <c r="H40" s="83">
        <v>105</v>
      </c>
      <c r="I40" s="83">
        <v>44</v>
      </c>
      <c r="J40" s="97">
        <v>0</v>
      </c>
      <c r="K40" s="83">
        <v>48</v>
      </c>
      <c r="L40" s="83">
        <f>SUM(J40:K40)</f>
        <v>48</v>
      </c>
      <c r="M40" s="107"/>
      <c r="N40" s="107"/>
      <c r="O40" s="107"/>
      <c r="P40" s="107"/>
      <c r="Q40" s="107"/>
      <c r="R40" s="107"/>
      <c r="S40" s="107"/>
      <c r="T40" s="107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</row>
    <row r="41" spans="2:44" ht="12.75">
      <c r="B41" s="49" t="s">
        <v>35</v>
      </c>
      <c r="C41" s="16" t="s">
        <v>23</v>
      </c>
      <c r="D41" s="83">
        <v>124</v>
      </c>
      <c r="E41" s="83">
        <v>140</v>
      </c>
      <c r="F41" s="83">
        <v>35</v>
      </c>
      <c r="G41" s="83">
        <v>140</v>
      </c>
      <c r="H41" s="83">
        <v>285</v>
      </c>
      <c r="I41" s="83">
        <v>140</v>
      </c>
      <c r="J41" s="97">
        <v>0</v>
      </c>
      <c r="K41" s="83">
        <v>151</v>
      </c>
      <c r="L41" s="83">
        <f>SUM(J41:K41)</f>
        <v>151</v>
      </c>
      <c r="M41" s="107"/>
      <c r="N41" s="107"/>
      <c r="O41" s="107"/>
      <c r="P41" s="107"/>
      <c r="Q41" s="107"/>
      <c r="R41" s="107"/>
      <c r="S41" s="107"/>
      <c r="T41" s="107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</row>
    <row r="42" spans="1:44" ht="12.75">
      <c r="A42" s="36" t="s">
        <v>13</v>
      </c>
      <c r="B42" s="48">
        <v>0.47</v>
      </c>
      <c r="C42" s="16" t="s">
        <v>32</v>
      </c>
      <c r="D42" s="101">
        <f aca="true" t="shared" si="3" ref="D42:L42">SUM(D39:D41)</f>
        <v>164</v>
      </c>
      <c r="E42" s="101">
        <f t="shared" si="3"/>
        <v>4316</v>
      </c>
      <c r="F42" s="101">
        <f>SUM(F39:F41)</f>
        <v>40</v>
      </c>
      <c r="G42" s="101">
        <f>SUM(G39:G41)</f>
        <v>4243</v>
      </c>
      <c r="H42" s="101">
        <f t="shared" si="3"/>
        <v>390</v>
      </c>
      <c r="I42" s="101">
        <f t="shared" si="3"/>
        <v>4243</v>
      </c>
      <c r="J42" s="102">
        <f t="shared" si="3"/>
        <v>0</v>
      </c>
      <c r="K42" s="101">
        <f t="shared" si="3"/>
        <v>5801</v>
      </c>
      <c r="L42" s="101">
        <f t="shared" si="3"/>
        <v>5801</v>
      </c>
      <c r="M42" s="107"/>
      <c r="N42" s="107"/>
      <c r="O42" s="107"/>
      <c r="P42" s="107"/>
      <c r="Q42" s="107"/>
      <c r="R42" s="107"/>
      <c r="S42" s="107"/>
      <c r="T42" s="107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</row>
    <row r="43" spans="3:44" ht="12.75">
      <c r="C43" s="16"/>
      <c r="D43" s="62"/>
      <c r="E43" s="62"/>
      <c r="F43" s="62"/>
      <c r="G43" s="62"/>
      <c r="H43" s="113"/>
      <c r="I43" s="113"/>
      <c r="J43" s="62"/>
      <c r="K43" s="62"/>
      <c r="L43" s="62"/>
      <c r="M43" s="107"/>
      <c r="N43" s="107"/>
      <c r="O43" s="107"/>
      <c r="P43" s="107"/>
      <c r="Q43" s="107"/>
      <c r="R43" s="107"/>
      <c r="S43" s="107"/>
      <c r="T43" s="107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</row>
    <row r="44" spans="2:44" ht="12.75">
      <c r="B44" s="48">
        <v>0.48</v>
      </c>
      <c r="C44" s="16" t="s">
        <v>36</v>
      </c>
      <c r="D44" s="63"/>
      <c r="E44" s="63"/>
      <c r="F44" s="63"/>
      <c r="G44" s="63"/>
      <c r="H44" s="115"/>
      <c r="I44" s="115"/>
      <c r="J44" s="63"/>
      <c r="K44" s="63"/>
      <c r="L44" s="63"/>
      <c r="M44" s="107"/>
      <c r="N44" s="107"/>
      <c r="O44" s="107"/>
      <c r="P44" s="107"/>
      <c r="Q44" s="107"/>
      <c r="R44" s="107"/>
      <c r="S44" s="107"/>
      <c r="T44" s="107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</row>
    <row r="45" spans="2:44" ht="12.75">
      <c r="B45" s="49" t="s">
        <v>37</v>
      </c>
      <c r="C45" s="16" t="s">
        <v>19</v>
      </c>
      <c r="D45" s="97">
        <v>0</v>
      </c>
      <c r="E45" s="83">
        <v>7607</v>
      </c>
      <c r="F45" s="97">
        <v>0</v>
      </c>
      <c r="G45" s="83">
        <v>8656</v>
      </c>
      <c r="H45" s="97">
        <v>0</v>
      </c>
      <c r="I45" s="83">
        <f>8656-457</f>
        <v>8199</v>
      </c>
      <c r="J45" s="97">
        <v>0</v>
      </c>
      <c r="K45" s="83">
        <v>10858</v>
      </c>
      <c r="L45" s="83">
        <f>SUM(J45:K45)</f>
        <v>10858</v>
      </c>
      <c r="M45" s="107"/>
      <c r="N45" s="107"/>
      <c r="O45" s="107"/>
      <c r="P45" s="107"/>
      <c r="Q45" s="107"/>
      <c r="R45" s="107"/>
      <c r="S45" s="107"/>
      <c r="T45" s="107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</row>
    <row r="46" spans="2:44" ht="12.75">
      <c r="B46" s="49" t="s">
        <v>38</v>
      </c>
      <c r="C46" s="16" t="s">
        <v>21</v>
      </c>
      <c r="D46" s="83">
        <v>50</v>
      </c>
      <c r="E46" s="83">
        <v>98</v>
      </c>
      <c r="F46" s="83">
        <v>5</v>
      </c>
      <c r="G46" s="83">
        <v>97</v>
      </c>
      <c r="H46" s="83">
        <v>125</v>
      </c>
      <c r="I46" s="83">
        <v>97</v>
      </c>
      <c r="J46" s="97">
        <v>0</v>
      </c>
      <c r="K46" s="83">
        <v>105</v>
      </c>
      <c r="L46" s="83">
        <f>SUM(J46:K46)</f>
        <v>105</v>
      </c>
      <c r="M46" s="107"/>
      <c r="N46" s="107"/>
      <c r="O46" s="107"/>
      <c r="P46" s="107"/>
      <c r="Q46" s="107"/>
      <c r="R46" s="107"/>
      <c r="S46" s="107"/>
      <c r="T46" s="107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</row>
    <row r="47" spans="2:44" ht="12.75">
      <c r="B47" s="49" t="s">
        <v>39</v>
      </c>
      <c r="C47" s="16" t="s">
        <v>23</v>
      </c>
      <c r="D47" s="83">
        <v>275</v>
      </c>
      <c r="E47" s="83">
        <v>175</v>
      </c>
      <c r="F47" s="83">
        <v>75</v>
      </c>
      <c r="G47" s="83">
        <v>178</v>
      </c>
      <c r="H47" s="83">
        <v>325</v>
      </c>
      <c r="I47" s="83">
        <v>178</v>
      </c>
      <c r="J47" s="97">
        <v>0</v>
      </c>
      <c r="K47" s="83">
        <v>192</v>
      </c>
      <c r="L47" s="83">
        <f>SUM(J47:K47)</f>
        <v>192</v>
      </c>
      <c r="M47" s="107"/>
      <c r="N47" s="107"/>
      <c r="O47" s="107"/>
      <c r="P47" s="107"/>
      <c r="Q47" s="107"/>
      <c r="R47" s="107"/>
      <c r="S47" s="107"/>
      <c r="T47" s="107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</row>
    <row r="48" spans="1:44" ht="12.75">
      <c r="A48" s="36" t="s">
        <v>13</v>
      </c>
      <c r="B48" s="48">
        <v>0.48</v>
      </c>
      <c r="C48" s="16" t="s">
        <v>36</v>
      </c>
      <c r="D48" s="101">
        <f aca="true" t="shared" si="4" ref="D48:L48">SUM(D45:D47)</f>
        <v>325</v>
      </c>
      <c r="E48" s="101">
        <f t="shared" si="4"/>
        <v>7880</v>
      </c>
      <c r="F48" s="101">
        <f>SUM(F45:F47)</f>
        <v>80</v>
      </c>
      <c r="G48" s="101">
        <f>SUM(G45:G47)</f>
        <v>8931</v>
      </c>
      <c r="H48" s="101">
        <f t="shared" si="4"/>
        <v>450</v>
      </c>
      <c r="I48" s="101">
        <f t="shared" si="4"/>
        <v>8474</v>
      </c>
      <c r="J48" s="102">
        <f t="shared" si="4"/>
        <v>0</v>
      </c>
      <c r="K48" s="101">
        <f t="shared" si="4"/>
        <v>11155</v>
      </c>
      <c r="L48" s="101">
        <f t="shared" si="4"/>
        <v>11155</v>
      </c>
      <c r="M48" s="107"/>
      <c r="N48" s="107"/>
      <c r="O48" s="107"/>
      <c r="P48" s="107"/>
      <c r="Q48" s="107"/>
      <c r="R48" s="107"/>
      <c r="S48" s="107"/>
      <c r="T48" s="107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</row>
    <row r="49" spans="3:44" ht="12.75">
      <c r="C49" s="16"/>
      <c r="D49" s="62"/>
      <c r="E49" s="62"/>
      <c r="F49" s="62"/>
      <c r="G49" s="62"/>
      <c r="H49" s="113"/>
      <c r="I49" s="113"/>
      <c r="J49" s="62"/>
      <c r="K49" s="62"/>
      <c r="L49" s="62"/>
      <c r="M49" s="107"/>
      <c r="N49" s="107"/>
      <c r="O49" s="107"/>
      <c r="P49" s="107"/>
      <c r="Q49" s="107"/>
      <c r="R49" s="107"/>
      <c r="S49" s="107"/>
      <c r="T49" s="107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</row>
    <row r="50" spans="2:44" ht="12.75">
      <c r="B50" s="52">
        <v>0.5</v>
      </c>
      <c r="C50" s="16" t="s">
        <v>40</v>
      </c>
      <c r="D50" s="63"/>
      <c r="E50" s="63"/>
      <c r="F50" s="63"/>
      <c r="G50" s="63"/>
      <c r="H50" s="115"/>
      <c r="I50" s="115"/>
      <c r="J50" s="63"/>
      <c r="K50" s="63"/>
      <c r="L50" s="63"/>
      <c r="M50" s="107"/>
      <c r="N50" s="107"/>
      <c r="O50" s="107"/>
      <c r="P50" s="107"/>
      <c r="Q50" s="107"/>
      <c r="R50" s="107"/>
      <c r="S50" s="107"/>
      <c r="T50" s="107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</row>
    <row r="51" spans="2:44" ht="12.75">
      <c r="B51" s="49" t="s">
        <v>41</v>
      </c>
      <c r="C51" s="16" t="s">
        <v>19</v>
      </c>
      <c r="D51" s="97">
        <v>0</v>
      </c>
      <c r="E51" s="83">
        <v>3002</v>
      </c>
      <c r="F51" s="97">
        <v>0</v>
      </c>
      <c r="G51" s="83">
        <v>3509</v>
      </c>
      <c r="H51" s="97">
        <v>0</v>
      </c>
      <c r="I51" s="83">
        <f>3509-145</f>
        <v>3364</v>
      </c>
      <c r="J51" s="97">
        <v>0</v>
      </c>
      <c r="K51" s="83">
        <v>3819</v>
      </c>
      <c r="L51" s="83">
        <f>SUM(J51:K51)</f>
        <v>3819</v>
      </c>
      <c r="M51" s="107"/>
      <c r="N51" s="107"/>
      <c r="O51" s="107"/>
      <c r="P51" s="107"/>
      <c r="Q51" s="107"/>
      <c r="R51" s="107"/>
      <c r="S51" s="107"/>
      <c r="T51" s="107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</row>
    <row r="52" spans="2:44" ht="12.75">
      <c r="B52" s="49" t="s">
        <v>42</v>
      </c>
      <c r="C52" s="16" t="s">
        <v>21</v>
      </c>
      <c r="D52" s="83">
        <v>34</v>
      </c>
      <c r="E52" s="83">
        <v>34</v>
      </c>
      <c r="F52" s="83">
        <v>5</v>
      </c>
      <c r="G52" s="83">
        <v>38</v>
      </c>
      <c r="H52" s="83">
        <v>105</v>
      </c>
      <c r="I52" s="83">
        <f>38-1</f>
        <v>37</v>
      </c>
      <c r="J52" s="97">
        <v>0</v>
      </c>
      <c r="K52" s="83">
        <v>41</v>
      </c>
      <c r="L52" s="83">
        <f>SUM(J52:K52)</f>
        <v>41</v>
      </c>
      <c r="M52" s="107"/>
      <c r="N52" s="107"/>
      <c r="O52" s="107"/>
      <c r="P52" s="107"/>
      <c r="Q52" s="107"/>
      <c r="R52" s="107"/>
      <c r="S52" s="107"/>
      <c r="T52" s="107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</row>
    <row r="53" spans="2:44" ht="12.75">
      <c r="B53" s="49" t="s">
        <v>43</v>
      </c>
      <c r="C53" s="16" t="s">
        <v>23</v>
      </c>
      <c r="D53" s="83">
        <v>98</v>
      </c>
      <c r="E53" s="83">
        <v>95</v>
      </c>
      <c r="F53" s="83">
        <v>15</v>
      </c>
      <c r="G53" s="83">
        <v>95</v>
      </c>
      <c r="H53" s="83">
        <v>215</v>
      </c>
      <c r="I53" s="83">
        <v>95</v>
      </c>
      <c r="J53" s="97">
        <v>0</v>
      </c>
      <c r="K53" s="83">
        <v>103</v>
      </c>
      <c r="L53" s="83">
        <f>SUM(J53:K53)</f>
        <v>103</v>
      </c>
      <c r="M53" s="107"/>
      <c r="N53" s="107"/>
      <c r="O53" s="107"/>
      <c r="P53" s="107"/>
      <c r="Q53" s="107"/>
      <c r="R53" s="107"/>
      <c r="S53" s="107"/>
      <c r="T53" s="107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</row>
    <row r="54" spans="1:44" ht="12.75">
      <c r="A54" s="23" t="s">
        <v>13</v>
      </c>
      <c r="B54" s="52">
        <v>0.5</v>
      </c>
      <c r="C54" s="18" t="s">
        <v>40</v>
      </c>
      <c r="D54" s="101">
        <f aca="true" t="shared" si="5" ref="D54:L54">SUM(D51:D53)</f>
        <v>132</v>
      </c>
      <c r="E54" s="101">
        <f t="shared" si="5"/>
        <v>3131</v>
      </c>
      <c r="F54" s="101">
        <f>SUM(F51:F53)</f>
        <v>20</v>
      </c>
      <c r="G54" s="101">
        <f>SUM(G51:G53)</f>
        <v>3642</v>
      </c>
      <c r="H54" s="101">
        <f t="shared" si="5"/>
        <v>320</v>
      </c>
      <c r="I54" s="101">
        <f t="shared" si="5"/>
        <v>3496</v>
      </c>
      <c r="J54" s="102">
        <f t="shared" si="5"/>
        <v>0</v>
      </c>
      <c r="K54" s="101">
        <f t="shared" si="5"/>
        <v>3963</v>
      </c>
      <c r="L54" s="101">
        <f t="shared" si="5"/>
        <v>3963</v>
      </c>
      <c r="M54" s="107"/>
      <c r="N54" s="107"/>
      <c r="O54" s="107"/>
      <c r="P54" s="107"/>
      <c r="Q54" s="107"/>
      <c r="R54" s="107"/>
      <c r="S54" s="107"/>
      <c r="T54" s="107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</row>
    <row r="55" spans="1:44" ht="12.75">
      <c r="A55" s="23"/>
      <c r="B55" s="52"/>
      <c r="C55" s="16"/>
      <c r="D55" s="62"/>
      <c r="E55" s="62"/>
      <c r="F55" s="62"/>
      <c r="G55" s="62"/>
      <c r="H55" s="113"/>
      <c r="I55" s="113"/>
      <c r="J55" s="62"/>
      <c r="K55" s="62"/>
      <c r="L55" s="62"/>
      <c r="M55" s="107"/>
      <c r="N55" s="107"/>
      <c r="O55" s="107"/>
      <c r="P55" s="107"/>
      <c r="Q55" s="107"/>
      <c r="R55" s="107"/>
      <c r="S55" s="107"/>
      <c r="T55" s="107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</row>
    <row r="56" spans="1:44" ht="12.75">
      <c r="A56" s="23"/>
      <c r="B56" s="52">
        <v>0.51</v>
      </c>
      <c r="C56" s="16" t="s">
        <v>70</v>
      </c>
      <c r="D56" s="62"/>
      <c r="E56" s="62"/>
      <c r="F56" s="62"/>
      <c r="G56" s="62"/>
      <c r="H56" s="113"/>
      <c r="I56" s="113"/>
      <c r="J56" s="62"/>
      <c r="K56" s="62"/>
      <c r="L56" s="62"/>
      <c r="M56" s="107"/>
      <c r="N56" s="107"/>
      <c r="O56" s="107"/>
      <c r="P56" s="107"/>
      <c r="Q56" s="107"/>
      <c r="R56" s="107"/>
      <c r="S56" s="107"/>
      <c r="T56" s="107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</row>
    <row r="57" spans="1:44" ht="12.75">
      <c r="A57" s="23"/>
      <c r="B57" s="52" t="s">
        <v>71</v>
      </c>
      <c r="C57" s="16" t="s">
        <v>19</v>
      </c>
      <c r="D57" s="97">
        <v>0</v>
      </c>
      <c r="E57" s="84">
        <v>3441</v>
      </c>
      <c r="F57" s="97">
        <v>0</v>
      </c>
      <c r="G57" s="84">
        <v>3389</v>
      </c>
      <c r="H57" s="98">
        <v>0</v>
      </c>
      <c r="I57" s="84">
        <f>3389-211</f>
        <v>3178</v>
      </c>
      <c r="J57" s="97">
        <v>0</v>
      </c>
      <c r="K57" s="84">
        <v>3796</v>
      </c>
      <c r="L57" s="83">
        <f>SUM(J57:K57)</f>
        <v>3796</v>
      </c>
      <c r="M57" s="107"/>
      <c r="N57" s="107"/>
      <c r="O57" s="107"/>
      <c r="P57" s="107"/>
      <c r="Q57" s="107"/>
      <c r="R57" s="107"/>
      <c r="S57" s="107"/>
      <c r="T57" s="107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</row>
    <row r="58" spans="1:44" ht="12.75">
      <c r="A58" s="23"/>
      <c r="B58" s="52" t="s">
        <v>72</v>
      </c>
      <c r="C58" s="16" t="s">
        <v>21</v>
      </c>
      <c r="D58" s="84">
        <v>35</v>
      </c>
      <c r="E58" s="84">
        <v>37</v>
      </c>
      <c r="F58" s="84">
        <v>5</v>
      </c>
      <c r="G58" s="84">
        <v>37</v>
      </c>
      <c r="H58" s="84">
        <v>65</v>
      </c>
      <c r="I58" s="84">
        <v>37</v>
      </c>
      <c r="J58" s="98">
        <v>0</v>
      </c>
      <c r="K58" s="84">
        <v>40</v>
      </c>
      <c r="L58" s="83">
        <f>SUM(J58:K58)</f>
        <v>40</v>
      </c>
      <c r="M58" s="107"/>
      <c r="N58" s="107"/>
      <c r="O58" s="107"/>
      <c r="P58" s="107"/>
      <c r="Q58" s="107"/>
      <c r="R58" s="107"/>
      <c r="S58" s="107"/>
      <c r="T58" s="107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</row>
    <row r="59" spans="1:44" ht="12.75">
      <c r="A59" s="23"/>
      <c r="B59" s="52" t="s">
        <v>73</v>
      </c>
      <c r="C59" s="16" t="s">
        <v>23</v>
      </c>
      <c r="D59" s="84">
        <v>100</v>
      </c>
      <c r="E59" s="84">
        <v>104</v>
      </c>
      <c r="F59" s="84">
        <v>15</v>
      </c>
      <c r="G59" s="84">
        <v>104</v>
      </c>
      <c r="H59" s="84">
        <v>165</v>
      </c>
      <c r="I59" s="84">
        <v>104</v>
      </c>
      <c r="J59" s="98">
        <v>0</v>
      </c>
      <c r="K59" s="84">
        <v>112</v>
      </c>
      <c r="L59" s="83">
        <f>SUM(J59:K59)</f>
        <v>112</v>
      </c>
      <c r="M59" s="107"/>
      <c r="N59" s="107"/>
      <c r="O59" s="107"/>
      <c r="P59" s="107"/>
      <c r="Q59" s="107"/>
      <c r="R59" s="107"/>
      <c r="S59" s="107"/>
      <c r="T59" s="107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</row>
    <row r="60" spans="1:44" ht="12.75">
      <c r="A60" s="23" t="s">
        <v>13</v>
      </c>
      <c r="B60" s="51">
        <v>0.51</v>
      </c>
      <c r="C60" s="18" t="s">
        <v>70</v>
      </c>
      <c r="D60" s="101">
        <f aca="true" t="shared" si="6" ref="D60:L60">SUM(D57:D59)</f>
        <v>135</v>
      </c>
      <c r="E60" s="101">
        <f t="shared" si="6"/>
        <v>3582</v>
      </c>
      <c r="F60" s="101">
        <f>SUM(F57:F59)</f>
        <v>20</v>
      </c>
      <c r="G60" s="101">
        <f>SUM(G57:G59)</f>
        <v>3530</v>
      </c>
      <c r="H60" s="101">
        <f t="shared" si="6"/>
        <v>230</v>
      </c>
      <c r="I60" s="101">
        <f t="shared" si="6"/>
        <v>3319</v>
      </c>
      <c r="J60" s="102">
        <f t="shared" si="6"/>
        <v>0</v>
      </c>
      <c r="K60" s="101">
        <f t="shared" si="6"/>
        <v>3948</v>
      </c>
      <c r="L60" s="101">
        <f t="shared" si="6"/>
        <v>3948</v>
      </c>
      <c r="M60" s="107"/>
      <c r="N60" s="107"/>
      <c r="O60" s="107"/>
      <c r="P60" s="107"/>
      <c r="Q60" s="107"/>
      <c r="R60" s="107"/>
      <c r="S60" s="107"/>
      <c r="T60" s="107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</row>
    <row r="61" spans="1:44" ht="12.75">
      <c r="A61" s="23"/>
      <c r="B61" s="53"/>
      <c r="C61" s="18"/>
      <c r="D61" s="62"/>
      <c r="E61" s="62"/>
      <c r="F61" s="62"/>
      <c r="G61" s="62"/>
      <c r="H61" s="113"/>
      <c r="I61" s="113"/>
      <c r="J61" s="62"/>
      <c r="K61" s="62"/>
      <c r="L61" s="62"/>
      <c r="M61" s="107"/>
      <c r="N61" s="107"/>
      <c r="O61" s="107"/>
      <c r="P61" s="107"/>
      <c r="Q61" s="107"/>
      <c r="R61" s="107"/>
      <c r="S61" s="107"/>
      <c r="T61" s="107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</row>
    <row r="62" spans="1:44" ht="12.75">
      <c r="A62" s="23"/>
      <c r="B62" s="51">
        <v>0.52</v>
      </c>
      <c r="C62" s="18" t="s">
        <v>44</v>
      </c>
      <c r="D62" s="64"/>
      <c r="E62" s="64"/>
      <c r="F62" s="64"/>
      <c r="G62" s="64"/>
      <c r="H62" s="117"/>
      <c r="I62" s="117"/>
      <c r="J62" s="64"/>
      <c r="K62" s="64"/>
      <c r="L62" s="64"/>
      <c r="M62" s="107"/>
      <c r="N62" s="107"/>
      <c r="O62" s="107"/>
      <c r="P62" s="107"/>
      <c r="Q62" s="107"/>
      <c r="R62" s="107"/>
      <c r="S62" s="107"/>
      <c r="T62" s="107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</row>
    <row r="63" spans="1:44" ht="12.75">
      <c r="A63" s="23"/>
      <c r="B63" s="50" t="s">
        <v>45</v>
      </c>
      <c r="C63" s="18" t="s">
        <v>19</v>
      </c>
      <c r="D63" s="97">
        <v>0</v>
      </c>
      <c r="E63" s="83">
        <v>3980</v>
      </c>
      <c r="F63" s="97">
        <v>0</v>
      </c>
      <c r="G63" s="83">
        <v>3826</v>
      </c>
      <c r="H63" s="97">
        <v>0</v>
      </c>
      <c r="I63" s="83">
        <f>3826-167</f>
        <v>3659</v>
      </c>
      <c r="J63" s="97">
        <v>0</v>
      </c>
      <c r="K63" s="83">
        <v>4708</v>
      </c>
      <c r="L63" s="83">
        <f>SUM(J63:K63)</f>
        <v>4708</v>
      </c>
      <c r="M63" s="107"/>
      <c r="N63" s="107"/>
      <c r="O63" s="107"/>
      <c r="P63" s="107"/>
      <c r="Q63" s="107"/>
      <c r="R63" s="107"/>
      <c r="S63" s="107"/>
      <c r="T63" s="107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</row>
    <row r="64" spans="1:44" ht="12.75">
      <c r="A64" s="23"/>
      <c r="B64" s="50" t="s">
        <v>46</v>
      </c>
      <c r="C64" s="18" t="s">
        <v>21</v>
      </c>
      <c r="D64" s="84">
        <v>34</v>
      </c>
      <c r="E64" s="84">
        <v>45</v>
      </c>
      <c r="F64" s="84">
        <v>5</v>
      </c>
      <c r="G64" s="84">
        <v>45</v>
      </c>
      <c r="H64" s="84">
        <v>105</v>
      </c>
      <c r="I64" s="84">
        <v>45</v>
      </c>
      <c r="J64" s="98">
        <v>0</v>
      </c>
      <c r="K64" s="84">
        <v>49</v>
      </c>
      <c r="L64" s="83">
        <f>SUM(J64:K64)</f>
        <v>49</v>
      </c>
      <c r="M64" s="107"/>
      <c r="N64" s="107"/>
      <c r="O64" s="107"/>
      <c r="P64" s="107"/>
      <c r="Q64" s="107"/>
      <c r="R64" s="107"/>
      <c r="S64" s="107"/>
      <c r="T64" s="107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</row>
    <row r="65" spans="1:44" ht="12.75">
      <c r="A65" s="23"/>
      <c r="B65" s="50" t="s">
        <v>47</v>
      </c>
      <c r="C65" s="18" t="s">
        <v>23</v>
      </c>
      <c r="D65" s="83">
        <v>94</v>
      </c>
      <c r="E65" s="83">
        <v>103</v>
      </c>
      <c r="F65" s="84">
        <v>15</v>
      </c>
      <c r="G65" s="83">
        <v>100</v>
      </c>
      <c r="H65" s="83">
        <v>115</v>
      </c>
      <c r="I65" s="83">
        <v>100</v>
      </c>
      <c r="J65" s="98">
        <v>0</v>
      </c>
      <c r="K65" s="83">
        <v>108</v>
      </c>
      <c r="L65" s="83">
        <f>SUM(J65:K65)</f>
        <v>108</v>
      </c>
      <c r="M65" s="107"/>
      <c r="N65" s="107"/>
      <c r="O65" s="107"/>
      <c r="P65" s="107"/>
      <c r="Q65" s="107"/>
      <c r="R65" s="107"/>
      <c r="S65" s="107"/>
      <c r="T65" s="107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</row>
    <row r="66" spans="1:44" ht="12.75">
      <c r="A66" s="23" t="s">
        <v>13</v>
      </c>
      <c r="B66" s="51">
        <v>0.52</v>
      </c>
      <c r="C66" s="18" t="s">
        <v>44</v>
      </c>
      <c r="D66" s="101">
        <f aca="true" t="shared" si="7" ref="D66:L66">SUM(D63:D65)</f>
        <v>128</v>
      </c>
      <c r="E66" s="101">
        <f t="shared" si="7"/>
        <v>4128</v>
      </c>
      <c r="F66" s="101">
        <f>SUM(F63:F65)</f>
        <v>20</v>
      </c>
      <c r="G66" s="101">
        <f>SUM(G63:G65)</f>
        <v>3971</v>
      </c>
      <c r="H66" s="101">
        <f t="shared" si="7"/>
        <v>220</v>
      </c>
      <c r="I66" s="101">
        <f t="shared" si="7"/>
        <v>3804</v>
      </c>
      <c r="J66" s="102">
        <f t="shared" si="7"/>
        <v>0</v>
      </c>
      <c r="K66" s="101">
        <f t="shared" si="7"/>
        <v>4865</v>
      </c>
      <c r="L66" s="101">
        <f t="shared" si="7"/>
        <v>4865</v>
      </c>
      <c r="M66" s="107"/>
      <c r="N66" s="107"/>
      <c r="O66" s="107"/>
      <c r="P66" s="107"/>
      <c r="Q66" s="107"/>
      <c r="R66" s="107"/>
      <c r="S66" s="107"/>
      <c r="T66" s="107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</row>
    <row r="67" spans="1:44" ht="12.75">
      <c r="A67" s="23"/>
      <c r="B67" s="51"/>
      <c r="C67" s="18"/>
      <c r="D67" s="62"/>
      <c r="E67" s="62"/>
      <c r="F67" s="62"/>
      <c r="G67" s="62"/>
      <c r="H67" s="113"/>
      <c r="I67" s="113"/>
      <c r="J67" s="62"/>
      <c r="K67" s="62"/>
      <c r="L67" s="62"/>
      <c r="M67" s="107"/>
      <c r="N67" s="107"/>
      <c r="O67" s="107"/>
      <c r="P67" s="107"/>
      <c r="Q67" s="107"/>
      <c r="R67" s="107"/>
      <c r="S67" s="107"/>
      <c r="T67" s="107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</row>
    <row r="68" spans="1:44" ht="12.75">
      <c r="A68" s="23"/>
      <c r="B68" s="51">
        <v>0.55</v>
      </c>
      <c r="C68" s="18" t="s">
        <v>74</v>
      </c>
      <c r="D68" s="62"/>
      <c r="E68" s="62"/>
      <c r="F68" s="62"/>
      <c r="G68" s="62"/>
      <c r="H68" s="113"/>
      <c r="I68" s="113"/>
      <c r="J68" s="62"/>
      <c r="K68" s="62"/>
      <c r="L68" s="62"/>
      <c r="M68" s="107"/>
      <c r="N68" s="107"/>
      <c r="O68" s="107"/>
      <c r="P68" s="107"/>
      <c r="Q68" s="107"/>
      <c r="R68" s="107"/>
      <c r="S68" s="107"/>
      <c r="T68" s="107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</row>
    <row r="69" spans="1:44" ht="12.75">
      <c r="A69" s="23"/>
      <c r="B69" s="53" t="s">
        <v>75</v>
      </c>
      <c r="C69" s="18" t="s">
        <v>19</v>
      </c>
      <c r="D69" s="98">
        <v>0</v>
      </c>
      <c r="E69" s="84">
        <v>1568</v>
      </c>
      <c r="F69" s="98">
        <v>0</v>
      </c>
      <c r="G69" s="84">
        <v>1580</v>
      </c>
      <c r="H69" s="98">
        <v>0</v>
      </c>
      <c r="I69" s="84">
        <v>1580</v>
      </c>
      <c r="J69" s="98">
        <v>0</v>
      </c>
      <c r="K69" s="84">
        <v>1571</v>
      </c>
      <c r="L69" s="84">
        <f>SUM(J69:K69)</f>
        <v>1571</v>
      </c>
      <c r="M69" s="107"/>
      <c r="N69" s="107"/>
      <c r="O69" s="107"/>
      <c r="P69" s="107"/>
      <c r="Q69" s="107"/>
      <c r="R69" s="107"/>
      <c r="S69" s="107"/>
      <c r="T69" s="107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</row>
    <row r="70" spans="1:44" ht="12.75">
      <c r="A70" s="23"/>
      <c r="B70" s="53" t="s">
        <v>76</v>
      </c>
      <c r="C70" s="18" t="s">
        <v>21</v>
      </c>
      <c r="D70" s="84">
        <v>10</v>
      </c>
      <c r="E70" s="84">
        <v>29</v>
      </c>
      <c r="F70" s="84">
        <v>5</v>
      </c>
      <c r="G70" s="84">
        <v>29</v>
      </c>
      <c r="H70" s="84">
        <v>65</v>
      </c>
      <c r="I70" s="84">
        <v>29</v>
      </c>
      <c r="J70" s="98">
        <v>0</v>
      </c>
      <c r="K70" s="84">
        <v>31</v>
      </c>
      <c r="L70" s="84">
        <f>SUM(J70:K70)</f>
        <v>31</v>
      </c>
      <c r="M70" s="107"/>
      <c r="N70" s="107"/>
      <c r="O70" s="107"/>
      <c r="P70" s="107"/>
      <c r="Q70" s="107"/>
      <c r="R70" s="107"/>
      <c r="S70" s="107"/>
      <c r="T70" s="107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</row>
    <row r="71" spans="1:44" ht="12.75">
      <c r="A71" s="42"/>
      <c r="B71" s="125" t="s">
        <v>77</v>
      </c>
      <c r="C71" s="87" t="s">
        <v>23</v>
      </c>
      <c r="D71" s="94">
        <v>99</v>
      </c>
      <c r="E71" s="94">
        <v>78</v>
      </c>
      <c r="F71" s="94">
        <v>10</v>
      </c>
      <c r="G71" s="94">
        <v>80</v>
      </c>
      <c r="H71" s="94">
        <v>110</v>
      </c>
      <c r="I71" s="94">
        <v>80</v>
      </c>
      <c r="J71" s="99">
        <v>0</v>
      </c>
      <c r="K71" s="94">
        <v>86</v>
      </c>
      <c r="L71" s="94">
        <f>SUM(J71:K71)</f>
        <v>86</v>
      </c>
      <c r="M71" s="107"/>
      <c r="N71" s="107"/>
      <c r="O71" s="107"/>
      <c r="P71" s="107"/>
      <c r="Q71" s="107"/>
      <c r="R71" s="107"/>
      <c r="S71" s="107"/>
      <c r="T71" s="107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</row>
    <row r="72" spans="1:44" ht="12.75" customHeight="1">
      <c r="A72" s="104" t="s">
        <v>13</v>
      </c>
      <c r="B72" s="105">
        <v>0.55</v>
      </c>
      <c r="C72" s="106" t="s">
        <v>74</v>
      </c>
      <c r="D72" s="101">
        <f aca="true" t="shared" si="8" ref="D72:L72">SUM(D69:D71)</f>
        <v>109</v>
      </c>
      <c r="E72" s="101">
        <f t="shared" si="8"/>
        <v>1675</v>
      </c>
      <c r="F72" s="101">
        <f>SUM(F69:F71)</f>
        <v>15</v>
      </c>
      <c r="G72" s="101">
        <f>SUM(G69:G71)</f>
        <v>1689</v>
      </c>
      <c r="H72" s="101">
        <f t="shared" si="8"/>
        <v>175</v>
      </c>
      <c r="I72" s="101">
        <f t="shared" si="8"/>
        <v>1689</v>
      </c>
      <c r="J72" s="102">
        <f t="shared" si="8"/>
        <v>0</v>
      </c>
      <c r="K72" s="101">
        <f t="shared" si="8"/>
        <v>1688</v>
      </c>
      <c r="L72" s="101">
        <f t="shared" si="8"/>
        <v>1688</v>
      </c>
      <c r="M72" s="107"/>
      <c r="N72" s="107"/>
      <c r="O72" s="107"/>
      <c r="P72" s="107"/>
      <c r="Q72" s="107"/>
      <c r="R72" s="107"/>
      <c r="S72" s="107"/>
      <c r="T72" s="107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</row>
    <row r="73" spans="1:44" ht="10.5" customHeight="1">
      <c r="A73" s="23"/>
      <c r="B73" s="51"/>
      <c r="C73" s="18"/>
      <c r="D73" s="62"/>
      <c r="E73" s="62"/>
      <c r="F73" s="84"/>
      <c r="G73" s="62"/>
      <c r="H73" s="113"/>
      <c r="I73" s="113"/>
      <c r="J73" s="84"/>
      <c r="K73" s="62"/>
      <c r="L73" s="62"/>
      <c r="M73" s="107"/>
      <c r="N73" s="107"/>
      <c r="O73" s="107"/>
      <c r="P73" s="107"/>
      <c r="Q73" s="107"/>
      <c r="R73" s="107"/>
      <c r="S73" s="107"/>
      <c r="T73" s="107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</row>
    <row r="74" spans="1:44" ht="12.75" customHeight="1">
      <c r="A74" s="23"/>
      <c r="B74" s="51">
        <v>0.57</v>
      </c>
      <c r="C74" s="18" t="s">
        <v>48</v>
      </c>
      <c r="D74" s="62"/>
      <c r="E74" s="62"/>
      <c r="F74" s="62"/>
      <c r="G74" s="62"/>
      <c r="H74" s="113"/>
      <c r="I74" s="113"/>
      <c r="J74" s="62"/>
      <c r="K74" s="62"/>
      <c r="L74" s="62"/>
      <c r="M74" s="107"/>
      <c r="N74" s="107"/>
      <c r="O74" s="107"/>
      <c r="P74" s="107"/>
      <c r="Q74" s="107"/>
      <c r="R74" s="107"/>
      <c r="S74" s="107"/>
      <c r="T74" s="107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</row>
    <row r="75" spans="2:44" ht="12.75" customHeight="1">
      <c r="B75" s="49" t="s">
        <v>49</v>
      </c>
      <c r="C75" s="16" t="s">
        <v>19</v>
      </c>
      <c r="D75" s="97">
        <v>0</v>
      </c>
      <c r="E75" s="83">
        <v>3902</v>
      </c>
      <c r="F75" s="97">
        <v>0</v>
      </c>
      <c r="G75" s="84">
        <v>4997</v>
      </c>
      <c r="H75" s="97">
        <v>0</v>
      </c>
      <c r="I75" s="84">
        <f>4997-1185</f>
        <v>3812</v>
      </c>
      <c r="J75" s="97">
        <v>0</v>
      </c>
      <c r="K75" s="84">
        <v>5602</v>
      </c>
      <c r="L75" s="83">
        <f>SUM(J75:K75)</f>
        <v>5602</v>
      </c>
      <c r="M75" s="107"/>
      <c r="N75" s="107"/>
      <c r="O75" s="107"/>
      <c r="P75" s="107"/>
      <c r="Q75" s="107"/>
      <c r="R75" s="107"/>
      <c r="S75" s="107"/>
      <c r="T75" s="107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</row>
    <row r="76" spans="2:44" ht="12.75" customHeight="1">
      <c r="B76" s="49" t="s">
        <v>50</v>
      </c>
      <c r="C76" s="16" t="s">
        <v>21</v>
      </c>
      <c r="D76" s="83">
        <v>35</v>
      </c>
      <c r="E76" s="83">
        <v>59</v>
      </c>
      <c r="F76" s="83">
        <v>5</v>
      </c>
      <c r="G76" s="84">
        <v>59</v>
      </c>
      <c r="H76" s="83">
        <v>45</v>
      </c>
      <c r="I76" s="84">
        <v>59</v>
      </c>
      <c r="J76" s="97">
        <v>0</v>
      </c>
      <c r="K76" s="84">
        <v>64</v>
      </c>
      <c r="L76" s="83">
        <f>SUM(J76:K76)</f>
        <v>64</v>
      </c>
      <c r="M76" s="107"/>
      <c r="N76" s="107"/>
      <c r="O76" s="107"/>
      <c r="P76" s="107"/>
      <c r="Q76" s="107"/>
      <c r="R76" s="107"/>
      <c r="S76" s="107"/>
      <c r="T76" s="107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</row>
    <row r="77" spans="2:44" ht="12.75" customHeight="1">
      <c r="B77" s="49" t="s">
        <v>51</v>
      </c>
      <c r="C77" s="16" t="s">
        <v>23</v>
      </c>
      <c r="D77" s="83">
        <v>100</v>
      </c>
      <c r="E77" s="83">
        <v>97</v>
      </c>
      <c r="F77" s="83">
        <v>15</v>
      </c>
      <c r="G77" s="84">
        <v>100</v>
      </c>
      <c r="H77" s="83">
        <v>235</v>
      </c>
      <c r="I77" s="84">
        <v>100</v>
      </c>
      <c r="J77" s="97">
        <v>0</v>
      </c>
      <c r="K77" s="84">
        <v>108</v>
      </c>
      <c r="L77" s="83">
        <f>SUM(J77:K77)</f>
        <v>108</v>
      </c>
      <c r="M77" s="107"/>
      <c r="N77" s="107"/>
      <c r="O77" s="107"/>
      <c r="P77" s="107"/>
      <c r="Q77" s="107"/>
      <c r="R77" s="107"/>
      <c r="S77" s="107"/>
      <c r="T77" s="107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</row>
    <row r="78" spans="1:44" ht="12.75" customHeight="1">
      <c r="A78" s="36" t="s">
        <v>13</v>
      </c>
      <c r="B78" s="48">
        <v>0.57</v>
      </c>
      <c r="C78" s="16" t="s">
        <v>48</v>
      </c>
      <c r="D78" s="101">
        <f aca="true" t="shared" si="9" ref="D78:L78">SUM(D75:D77)</f>
        <v>135</v>
      </c>
      <c r="E78" s="101">
        <f t="shared" si="9"/>
        <v>4058</v>
      </c>
      <c r="F78" s="101">
        <f>SUM(F75:F77)</f>
        <v>20</v>
      </c>
      <c r="G78" s="101">
        <f>SUM(G75:G77)</f>
        <v>5156</v>
      </c>
      <c r="H78" s="101">
        <f t="shared" si="9"/>
        <v>280</v>
      </c>
      <c r="I78" s="101">
        <f t="shared" si="9"/>
        <v>3971</v>
      </c>
      <c r="J78" s="102">
        <f t="shared" si="9"/>
        <v>0</v>
      </c>
      <c r="K78" s="101">
        <f t="shared" si="9"/>
        <v>5774</v>
      </c>
      <c r="L78" s="101">
        <f t="shared" si="9"/>
        <v>5774</v>
      </c>
      <c r="M78" s="107"/>
      <c r="N78" s="107"/>
      <c r="O78" s="107"/>
      <c r="P78" s="107"/>
      <c r="Q78" s="107"/>
      <c r="R78" s="107"/>
      <c r="S78" s="107"/>
      <c r="T78" s="107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</row>
    <row r="79" spans="1:44" ht="12.75" customHeight="1">
      <c r="A79" s="23" t="s">
        <v>13</v>
      </c>
      <c r="B79" s="54">
        <v>0.001</v>
      </c>
      <c r="C79" s="19" t="s">
        <v>16</v>
      </c>
      <c r="D79" s="101">
        <f>D78+D66+D54+D48+D42+D36+D30+D24+D72+D60</f>
        <v>7736</v>
      </c>
      <c r="E79" s="101">
        <f aca="true" t="shared" si="10" ref="E79:L79">E78+E66+E54+E48+E42+E36+E30+E24+E72+E60</f>
        <v>67907</v>
      </c>
      <c r="F79" s="101">
        <f>F78+F66+F54+F48+F42+F36+F30+F24+F72+F60</f>
        <v>3907</v>
      </c>
      <c r="G79" s="101">
        <f>G78+G66+G54+G48+G42+G36+G30+G24+G72+G60</f>
        <v>71961</v>
      </c>
      <c r="H79" s="101">
        <f t="shared" si="10"/>
        <v>8107</v>
      </c>
      <c r="I79" s="101">
        <f t="shared" si="10"/>
        <v>68384</v>
      </c>
      <c r="J79" s="101">
        <f t="shared" si="10"/>
        <v>2478</v>
      </c>
      <c r="K79" s="101">
        <f t="shared" si="10"/>
        <v>79577</v>
      </c>
      <c r="L79" s="101">
        <f t="shared" si="10"/>
        <v>82055</v>
      </c>
      <c r="M79" s="107"/>
      <c r="N79" s="107"/>
      <c r="O79" s="107"/>
      <c r="P79" s="107"/>
      <c r="Q79" s="107"/>
      <c r="R79" s="107"/>
      <c r="S79" s="107"/>
      <c r="T79" s="107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</row>
    <row r="80" spans="2:44" ht="10.5" customHeight="1">
      <c r="B80" s="55"/>
      <c r="C80" s="14"/>
      <c r="D80" s="62"/>
      <c r="E80" s="62"/>
      <c r="F80" s="62"/>
      <c r="G80" s="62"/>
      <c r="H80" s="113"/>
      <c r="I80" s="113"/>
      <c r="J80" s="62"/>
      <c r="K80" s="62"/>
      <c r="L80" s="62"/>
      <c r="M80" s="107"/>
      <c r="N80" s="107"/>
      <c r="O80" s="107"/>
      <c r="P80" s="107"/>
      <c r="Q80" s="107"/>
      <c r="R80" s="107"/>
      <c r="S80" s="107"/>
      <c r="T80" s="107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</row>
    <row r="81" spans="2:44" ht="12.75" customHeight="1">
      <c r="B81" s="47">
        <v>0.003</v>
      </c>
      <c r="C81" s="14" t="s">
        <v>52</v>
      </c>
      <c r="D81" s="63"/>
      <c r="E81" s="63"/>
      <c r="F81" s="63"/>
      <c r="G81" s="63"/>
      <c r="H81" s="115"/>
      <c r="I81" s="115"/>
      <c r="J81" s="63"/>
      <c r="K81" s="63"/>
      <c r="L81" s="63"/>
      <c r="M81" s="107"/>
      <c r="N81" s="107"/>
      <c r="O81" s="107"/>
      <c r="P81" s="107"/>
      <c r="Q81" s="107"/>
      <c r="R81" s="107"/>
      <c r="S81" s="107"/>
      <c r="T81" s="107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</row>
    <row r="82" spans="2:44" ht="12.75" customHeight="1">
      <c r="B82" s="21">
        <v>60</v>
      </c>
      <c r="C82" s="16" t="s">
        <v>52</v>
      </c>
      <c r="D82" s="63"/>
      <c r="E82" s="63"/>
      <c r="F82" s="63"/>
      <c r="G82" s="63"/>
      <c r="H82" s="115"/>
      <c r="I82" s="115"/>
      <c r="J82" s="63"/>
      <c r="K82" s="63"/>
      <c r="L82" s="63"/>
      <c r="M82" s="107"/>
      <c r="N82" s="107"/>
      <c r="O82" s="107"/>
      <c r="P82" s="107"/>
      <c r="Q82" s="107"/>
      <c r="R82" s="107"/>
      <c r="S82" s="107"/>
      <c r="T82" s="107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</row>
    <row r="83" spans="1:44" ht="12.75" customHeight="1">
      <c r="A83" s="23"/>
      <c r="B83" s="50" t="s">
        <v>53</v>
      </c>
      <c r="C83" s="18" t="s">
        <v>54</v>
      </c>
      <c r="D83" s="97">
        <v>0</v>
      </c>
      <c r="E83" s="97">
        <v>0</v>
      </c>
      <c r="F83" s="97">
        <v>0</v>
      </c>
      <c r="G83" s="97">
        <v>0</v>
      </c>
      <c r="H83" s="97">
        <v>0</v>
      </c>
      <c r="I83" s="97">
        <v>0</v>
      </c>
      <c r="J83" s="83">
        <v>1500</v>
      </c>
      <c r="K83" s="97">
        <v>0</v>
      </c>
      <c r="L83" s="83">
        <f>SUM(J83:K83)</f>
        <v>1500</v>
      </c>
      <c r="M83" s="107"/>
      <c r="N83" s="107"/>
      <c r="O83" s="107"/>
      <c r="P83" s="107"/>
      <c r="Q83" s="107"/>
      <c r="R83" s="107"/>
      <c r="S83" s="107"/>
      <c r="T83" s="107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</row>
    <row r="84" spans="1:44" ht="12.75" customHeight="1">
      <c r="A84" s="23" t="s">
        <v>13</v>
      </c>
      <c r="B84" s="54">
        <v>0.003</v>
      </c>
      <c r="C84" s="19" t="s">
        <v>52</v>
      </c>
      <c r="D84" s="102">
        <f aca="true" t="shared" si="11" ref="D84:L84">D83</f>
        <v>0</v>
      </c>
      <c r="E84" s="102">
        <f t="shared" si="11"/>
        <v>0</v>
      </c>
      <c r="F84" s="102">
        <f t="shared" si="11"/>
        <v>0</v>
      </c>
      <c r="G84" s="102">
        <f t="shared" si="11"/>
        <v>0</v>
      </c>
      <c r="H84" s="102">
        <f t="shared" si="11"/>
        <v>0</v>
      </c>
      <c r="I84" s="102">
        <f t="shared" si="11"/>
        <v>0</v>
      </c>
      <c r="J84" s="101">
        <f t="shared" si="11"/>
        <v>1500</v>
      </c>
      <c r="K84" s="102">
        <f t="shared" si="11"/>
        <v>0</v>
      </c>
      <c r="L84" s="101">
        <f t="shared" si="11"/>
        <v>1500</v>
      </c>
      <c r="M84" s="107"/>
      <c r="N84" s="107"/>
      <c r="O84" s="107"/>
      <c r="P84" s="107"/>
      <c r="Q84" s="107"/>
      <c r="R84" s="107"/>
      <c r="S84" s="107"/>
      <c r="T84" s="107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</row>
    <row r="85" spans="1:44" ht="10.5" customHeight="1">
      <c r="A85" s="23"/>
      <c r="B85" s="47"/>
      <c r="C85" s="19"/>
      <c r="D85" s="62"/>
      <c r="E85" s="62"/>
      <c r="F85" s="62"/>
      <c r="G85" s="62"/>
      <c r="H85" s="113"/>
      <c r="I85" s="113"/>
      <c r="J85" s="62"/>
      <c r="K85" s="62"/>
      <c r="L85" s="62"/>
      <c r="M85" s="107"/>
      <c r="N85" s="107"/>
      <c r="O85" s="107"/>
      <c r="P85" s="107"/>
      <c r="Q85" s="107"/>
      <c r="R85" s="107"/>
      <c r="S85" s="107"/>
      <c r="T85" s="107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</row>
    <row r="86" spans="1:44" ht="12.75" customHeight="1">
      <c r="A86" s="23"/>
      <c r="B86" s="47">
        <v>0.101</v>
      </c>
      <c r="C86" s="14" t="s">
        <v>55</v>
      </c>
      <c r="D86" s="62"/>
      <c r="E86" s="62"/>
      <c r="F86" s="62"/>
      <c r="G86" s="62"/>
      <c r="H86" s="113"/>
      <c r="I86" s="113"/>
      <c r="J86" s="62"/>
      <c r="K86" s="62"/>
      <c r="L86" s="62"/>
      <c r="M86" s="107"/>
      <c r="N86" s="107"/>
      <c r="O86" s="107"/>
      <c r="P86" s="107"/>
      <c r="Q86" s="107"/>
      <c r="R86" s="107"/>
      <c r="S86" s="107"/>
      <c r="T86" s="107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</row>
    <row r="87" spans="2:44" ht="12.75" customHeight="1">
      <c r="B87" s="21">
        <v>61</v>
      </c>
      <c r="C87" s="3" t="s">
        <v>56</v>
      </c>
      <c r="D87" s="62"/>
      <c r="E87" s="62"/>
      <c r="F87" s="62"/>
      <c r="G87" s="62"/>
      <c r="H87" s="113"/>
      <c r="I87" s="113"/>
      <c r="J87" s="62"/>
      <c r="K87" s="62"/>
      <c r="L87" s="62"/>
      <c r="M87" s="107"/>
      <c r="N87" s="107"/>
      <c r="O87" s="107"/>
      <c r="P87" s="107"/>
      <c r="Q87" s="107"/>
      <c r="R87" s="107"/>
      <c r="S87" s="107"/>
      <c r="T87" s="107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</row>
    <row r="88" spans="2:44" ht="12.75" customHeight="1">
      <c r="B88" s="126" t="s">
        <v>57</v>
      </c>
      <c r="C88" s="3" t="s">
        <v>58</v>
      </c>
      <c r="D88" s="97">
        <v>0</v>
      </c>
      <c r="E88" s="97">
        <v>0</v>
      </c>
      <c r="F88" s="97">
        <v>0</v>
      </c>
      <c r="G88" s="97">
        <v>0</v>
      </c>
      <c r="H88" s="97">
        <v>0</v>
      </c>
      <c r="I88" s="97">
        <v>0</v>
      </c>
      <c r="J88" s="83">
        <v>500</v>
      </c>
      <c r="K88" s="97">
        <v>0</v>
      </c>
      <c r="L88" s="83">
        <f>SUM(J88:K88)</f>
        <v>500</v>
      </c>
      <c r="M88" s="107"/>
      <c r="N88" s="107"/>
      <c r="O88" s="107"/>
      <c r="P88" s="107"/>
      <c r="Q88" s="107"/>
      <c r="R88" s="107"/>
      <c r="S88" s="107"/>
      <c r="T88" s="107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</row>
    <row r="89" spans="1:44" ht="12.75" customHeight="1">
      <c r="A89" s="23" t="s">
        <v>13</v>
      </c>
      <c r="B89" s="54">
        <v>0.101</v>
      </c>
      <c r="C89" s="19" t="s">
        <v>55</v>
      </c>
      <c r="D89" s="102">
        <f aca="true" t="shared" si="12" ref="D89:L89">D88</f>
        <v>0</v>
      </c>
      <c r="E89" s="102">
        <f t="shared" si="12"/>
        <v>0</v>
      </c>
      <c r="F89" s="102">
        <f>F88</f>
        <v>0</v>
      </c>
      <c r="G89" s="102">
        <f>G88</f>
        <v>0</v>
      </c>
      <c r="H89" s="102">
        <f t="shared" si="12"/>
        <v>0</v>
      </c>
      <c r="I89" s="102">
        <f t="shared" si="12"/>
        <v>0</v>
      </c>
      <c r="J89" s="101">
        <f t="shared" si="12"/>
        <v>500</v>
      </c>
      <c r="K89" s="102">
        <f t="shared" si="12"/>
        <v>0</v>
      </c>
      <c r="L89" s="101">
        <f t="shared" si="12"/>
        <v>500</v>
      </c>
      <c r="M89" s="107"/>
      <c r="N89" s="107"/>
      <c r="O89" s="107"/>
      <c r="P89" s="107"/>
      <c r="Q89" s="107"/>
      <c r="R89" s="107"/>
      <c r="S89" s="107"/>
      <c r="T89" s="107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</row>
    <row r="90" spans="1:44" ht="10.5" customHeight="1">
      <c r="A90" s="23"/>
      <c r="B90" s="44"/>
      <c r="C90" s="31"/>
      <c r="D90" s="62"/>
      <c r="E90" s="62"/>
      <c r="F90" s="62"/>
      <c r="G90" s="62"/>
      <c r="H90" s="113"/>
      <c r="I90" s="113"/>
      <c r="J90" s="62"/>
      <c r="K90" s="62"/>
      <c r="L90" s="62"/>
      <c r="M90" s="107"/>
      <c r="N90" s="107"/>
      <c r="O90" s="107"/>
      <c r="P90" s="107"/>
      <c r="Q90" s="107"/>
      <c r="R90" s="107"/>
      <c r="S90" s="107"/>
      <c r="T90" s="107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</row>
    <row r="91" spans="1:44" ht="12.75" customHeight="1">
      <c r="A91" s="23"/>
      <c r="B91" s="54">
        <v>0.105</v>
      </c>
      <c r="C91" s="19" t="s">
        <v>59</v>
      </c>
      <c r="D91" s="62"/>
      <c r="E91" s="62"/>
      <c r="F91" s="62"/>
      <c r="G91" s="62"/>
      <c r="H91" s="113"/>
      <c r="I91" s="113"/>
      <c r="J91" s="62"/>
      <c r="K91" s="62"/>
      <c r="L91" s="62"/>
      <c r="M91" s="107"/>
      <c r="N91" s="107"/>
      <c r="O91" s="107"/>
      <c r="P91" s="107"/>
      <c r="Q91" s="107"/>
      <c r="R91" s="107"/>
      <c r="S91" s="107"/>
      <c r="T91" s="107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</row>
    <row r="92" spans="1:44" ht="12.75" customHeight="1">
      <c r="A92" s="23"/>
      <c r="B92" s="50" t="s">
        <v>60</v>
      </c>
      <c r="C92" s="18" t="s">
        <v>61</v>
      </c>
      <c r="D92" s="98">
        <v>0</v>
      </c>
      <c r="E92" s="98">
        <v>0</v>
      </c>
      <c r="F92" s="98">
        <v>0</v>
      </c>
      <c r="G92" s="98">
        <v>0</v>
      </c>
      <c r="H92" s="84">
        <v>200</v>
      </c>
      <c r="I92" s="98">
        <v>0</v>
      </c>
      <c r="J92" s="84">
        <v>3000</v>
      </c>
      <c r="K92" s="98">
        <v>0</v>
      </c>
      <c r="L92" s="84">
        <f>SUM(J92:K92)</f>
        <v>3000</v>
      </c>
      <c r="M92" s="107"/>
      <c r="N92" s="107"/>
      <c r="O92" s="107"/>
      <c r="P92" s="107"/>
      <c r="Q92" s="107"/>
      <c r="R92" s="107"/>
      <c r="S92" s="107"/>
      <c r="T92" s="107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</row>
    <row r="93" spans="1:44" ht="12.75" customHeight="1">
      <c r="A93" s="23" t="s">
        <v>13</v>
      </c>
      <c r="B93" s="54">
        <v>0.105</v>
      </c>
      <c r="C93" s="19" t="s">
        <v>59</v>
      </c>
      <c r="D93" s="102">
        <f aca="true" t="shared" si="13" ref="D93:L93">D92</f>
        <v>0</v>
      </c>
      <c r="E93" s="102">
        <f t="shared" si="13"/>
        <v>0</v>
      </c>
      <c r="F93" s="102">
        <f>F92</f>
        <v>0</v>
      </c>
      <c r="G93" s="102">
        <f>G92</f>
        <v>0</v>
      </c>
      <c r="H93" s="101">
        <f t="shared" si="13"/>
        <v>200</v>
      </c>
      <c r="I93" s="102">
        <f t="shared" si="13"/>
        <v>0</v>
      </c>
      <c r="J93" s="101">
        <f t="shared" si="13"/>
        <v>3000</v>
      </c>
      <c r="K93" s="102">
        <f t="shared" si="13"/>
        <v>0</v>
      </c>
      <c r="L93" s="101">
        <f t="shared" si="13"/>
        <v>3000</v>
      </c>
      <c r="M93" s="107"/>
      <c r="N93" s="107"/>
      <c r="O93" s="107"/>
      <c r="P93" s="107"/>
      <c r="Q93" s="107"/>
      <c r="R93" s="107"/>
      <c r="S93" s="107"/>
      <c r="T93" s="107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</row>
    <row r="94" spans="1:44" ht="10.5" customHeight="1">
      <c r="A94" s="23"/>
      <c r="B94" s="54"/>
      <c r="C94" s="19"/>
      <c r="D94" s="62"/>
      <c r="E94" s="33"/>
      <c r="F94" s="62"/>
      <c r="G94" s="33"/>
      <c r="H94" s="113"/>
      <c r="I94" s="119"/>
      <c r="J94" s="62"/>
      <c r="K94" s="33"/>
      <c r="L94" s="62"/>
      <c r="M94" s="107"/>
      <c r="N94" s="107"/>
      <c r="O94" s="107"/>
      <c r="P94" s="107"/>
      <c r="Q94" s="107"/>
      <c r="R94" s="107"/>
      <c r="S94" s="107"/>
      <c r="T94" s="107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</row>
    <row r="95" spans="1:44" ht="12.75" customHeight="1">
      <c r="A95" s="23"/>
      <c r="B95" s="54">
        <v>0.107</v>
      </c>
      <c r="C95" s="19" t="s">
        <v>62</v>
      </c>
      <c r="D95" s="62"/>
      <c r="E95" s="62"/>
      <c r="F95" s="62"/>
      <c r="G95" s="62"/>
      <c r="H95" s="113"/>
      <c r="I95" s="113"/>
      <c r="J95" s="62"/>
      <c r="K95" s="62"/>
      <c r="L95" s="62"/>
      <c r="M95" s="107"/>
      <c r="N95" s="107"/>
      <c r="O95" s="107"/>
      <c r="P95" s="107"/>
      <c r="Q95" s="107"/>
      <c r="R95" s="107"/>
      <c r="S95" s="107"/>
      <c r="T95" s="107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</row>
    <row r="96" spans="1:44" ht="12.75" customHeight="1">
      <c r="A96" s="23"/>
      <c r="B96" s="24">
        <v>62</v>
      </c>
      <c r="C96" s="31" t="s">
        <v>62</v>
      </c>
      <c r="D96" s="62"/>
      <c r="E96" s="62"/>
      <c r="F96" s="62"/>
      <c r="G96" s="62"/>
      <c r="H96" s="113"/>
      <c r="I96" s="113"/>
      <c r="J96" s="62"/>
      <c r="K96" s="62"/>
      <c r="L96" s="62"/>
      <c r="M96" s="107"/>
      <c r="N96" s="107"/>
      <c r="O96" s="107"/>
      <c r="P96" s="107"/>
      <c r="Q96" s="107"/>
      <c r="R96" s="107"/>
      <c r="S96" s="107"/>
      <c r="T96" s="107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</row>
    <row r="97" spans="1:44" ht="12.75" customHeight="1">
      <c r="A97" s="23"/>
      <c r="B97" s="50" t="s">
        <v>63</v>
      </c>
      <c r="C97" s="31" t="s">
        <v>86</v>
      </c>
      <c r="D97" s="98">
        <v>0</v>
      </c>
      <c r="E97" s="98">
        <v>0</v>
      </c>
      <c r="F97" s="98">
        <v>0</v>
      </c>
      <c r="G97" s="98">
        <v>0</v>
      </c>
      <c r="H97" s="84">
        <v>10000</v>
      </c>
      <c r="I97" s="98">
        <v>0</v>
      </c>
      <c r="J97" s="84">
        <v>2000</v>
      </c>
      <c r="K97" s="98">
        <v>0</v>
      </c>
      <c r="L97" s="84">
        <f>SUM(J97:K97)</f>
        <v>2000</v>
      </c>
      <c r="M97" s="107"/>
      <c r="N97" s="107"/>
      <c r="O97" s="107"/>
      <c r="P97" s="107"/>
      <c r="Q97" s="107"/>
      <c r="R97" s="107"/>
      <c r="S97" s="107"/>
      <c r="T97" s="107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</row>
    <row r="98" spans="1:44" ht="12.75">
      <c r="A98" s="23" t="s">
        <v>13</v>
      </c>
      <c r="B98" s="24">
        <v>62</v>
      </c>
      <c r="C98" s="31" t="s">
        <v>62</v>
      </c>
      <c r="D98" s="99">
        <f aca="true" t="shared" si="14" ref="D98:L98">SUM(D96:D97)</f>
        <v>0</v>
      </c>
      <c r="E98" s="99">
        <f t="shared" si="14"/>
        <v>0</v>
      </c>
      <c r="F98" s="99">
        <f t="shared" si="14"/>
        <v>0</v>
      </c>
      <c r="G98" s="99">
        <f t="shared" si="14"/>
        <v>0</v>
      </c>
      <c r="H98" s="94">
        <f t="shared" si="14"/>
        <v>10000</v>
      </c>
      <c r="I98" s="99">
        <f t="shared" si="14"/>
        <v>0</v>
      </c>
      <c r="J98" s="94">
        <f t="shared" si="14"/>
        <v>2000</v>
      </c>
      <c r="K98" s="99">
        <f t="shared" si="14"/>
        <v>0</v>
      </c>
      <c r="L98" s="94">
        <f t="shared" si="14"/>
        <v>2000</v>
      </c>
      <c r="M98" s="107"/>
      <c r="N98" s="107"/>
      <c r="O98" s="107"/>
      <c r="P98" s="107"/>
      <c r="Q98" s="107"/>
      <c r="R98" s="107"/>
      <c r="S98" s="107"/>
      <c r="T98" s="107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</row>
    <row r="99" spans="1:44" ht="12.75">
      <c r="A99" s="23" t="s">
        <v>13</v>
      </c>
      <c r="B99" s="54">
        <v>0.107</v>
      </c>
      <c r="C99" s="19" t="s">
        <v>62</v>
      </c>
      <c r="D99" s="102">
        <f aca="true" t="shared" si="15" ref="D99:L99">D98</f>
        <v>0</v>
      </c>
      <c r="E99" s="102">
        <f t="shared" si="15"/>
        <v>0</v>
      </c>
      <c r="F99" s="102">
        <f>F98</f>
        <v>0</v>
      </c>
      <c r="G99" s="102">
        <f>G98</f>
        <v>0</v>
      </c>
      <c r="H99" s="101">
        <f t="shared" si="15"/>
        <v>10000</v>
      </c>
      <c r="I99" s="102">
        <f t="shared" si="15"/>
        <v>0</v>
      </c>
      <c r="J99" s="101">
        <f t="shared" si="15"/>
        <v>2000</v>
      </c>
      <c r="K99" s="102">
        <f t="shared" si="15"/>
        <v>0</v>
      </c>
      <c r="L99" s="101">
        <f t="shared" si="15"/>
        <v>2000</v>
      </c>
      <c r="M99" s="107"/>
      <c r="N99" s="107"/>
      <c r="O99" s="107"/>
      <c r="P99" s="107"/>
      <c r="Q99" s="107"/>
      <c r="R99" s="107"/>
      <c r="S99" s="107"/>
      <c r="T99" s="107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</row>
    <row r="100" spans="1:44" ht="10.5" customHeight="1">
      <c r="A100" s="23"/>
      <c r="B100" s="54"/>
      <c r="C100" s="19"/>
      <c r="D100" s="62"/>
      <c r="E100" s="33"/>
      <c r="F100" s="62"/>
      <c r="G100" s="33"/>
      <c r="H100" s="113"/>
      <c r="I100" s="119"/>
      <c r="J100" s="62"/>
      <c r="K100" s="33"/>
      <c r="L100" s="62"/>
      <c r="M100" s="107"/>
      <c r="N100" s="107"/>
      <c r="O100" s="107"/>
      <c r="P100" s="107"/>
      <c r="Q100" s="107"/>
      <c r="R100" s="107"/>
      <c r="S100" s="107"/>
      <c r="T100" s="107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</row>
    <row r="101" spans="1:44" ht="12.75">
      <c r="A101" s="23"/>
      <c r="B101" s="54">
        <v>0.108</v>
      </c>
      <c r="C101" s="19" t="s">
        <v>65</v>
      </c>
      <c r="D101" s="64"/>
      <c r="E101" s="63"/>
      <c r="F101" s="63"/>
      <c r="G101" s="63"/>
      <c r="H101" s="115"/>
      <c r="I101" s="115"/>
      <c r="J101" s="63"/>
      <c r="K101" s="63"/>
      <c r="L101" s="63"/>
      <c r="M101" s="107"/>
      <c r="N101" s="107"/>
      <c r="O101" s="107"/>
      <c r="P101" s="107"/>
      <c r="Q101" s="107"/>
      <c r="R101" s="107"/>
      <c r="S101" s="107"/>
      <c r="T101" s="107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</row>
    <row r="102" spans="1:44" ht="12.75">
      <c r="A102" s="23"/>
      <c r="B102" s="24">
        <v>62</v>
      </c>
      <c r="C102" s="18" t="s">
        <v>79</v>
      </c>
      <c r="D102" s="63"/>
      <c r="E102" s="63"/>
      <c r="F102" s="63"/>
      <c r="G102" s="63"/>
      <c r="H102" s="115"/>
      <c r="I102" s="115"/>
      <c r="J102" s="63"/>
      <c r="K102" s="63"/>
      <c r="L102" s="63"/>
      <c r="M102" s="107"/>
      <c r="N102" s="107"/>
      <c r="O102" s="107"/>
      <c r="P102" s="107"/>
      <c r="Q102" s="107"/>
      <c r="R102" s="107"/>
      <c r="S102" s="107"/>
      <c r="T102" s="107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</row>
    <row r="103" spans="1:44" ht="12.75">
      <c r="A103" s="23"/>
      <c r="B103" s="50" t="s">
        <v>63</v>
      </c>
      <c r="C103" s="31" t="s">
        <v>86</v>
      </c>
      <c r="D103" s="131">
        <v>0</v>
      </c>
      <c r="E103" s="131">
        <v>0</v>
      </c>
      <c r="F103" s="131">
        <v>0</v>
      </c>
      <c r="G103" s="131">
        <v>0</v>
      </c>
      <c r="H103" s="131">
        <v>0</v>
      </c>
      <c r="I103" s="131">
        <v>0</v>
      </c>
      <c r="J103" s="132">
        <v>10000</v>
      </c>
      <c r="K103" s="131">
        <v>0</v>
      </c>
      <c r="L103" s="84">
        <f>SUM(J103:K103)</f>
        <v>10000</v>
      </c>
      <c r="M103" s="107"/>
      <c r="N103" s="107"/>
      <c r="O103" s="107"/>
      <c r="P103" s="107"/>
      <c r="Q103" s="107"/>
      <c r="R103" s="107"/>
      <c r="S103" s="107"/>
      <c r="T103" s="107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</row>
    <row r="104" spans="1:44" ht="10.5" customHeight="1">
      <c r="A104" s="23"/>
      <c r="B104" s="50"/>
      <c r="C104" s="31"/>
      <c r="D104" s="131"/>
      <c r="E104" s="131"/>
      <c r="F104" s="131"/>
      <c r="G104" s="131"/>
      <c r="H104" s="131"/>
      <c r="I104" s="131"/>
      <c r="J104" s="132"/>
      <c r="K104" s="131"/>
      <c r="L104" s="84"/>
      <c r="M104" s="107"/>
      <c r="N104" s="107"/>
      <c r="O104" s="107"/>
      <c r="P104" s="107"/>
      <c r="Q104" s="107"/>
      <c r="R104" s="107"/>
      <c r="S104" s="107"/>
      <c r="T104" s="107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</row>
    <row r="105" spans="1:44" ht="12.75">
      <c r="A105" s="23"/>
      <c r="B105" s="24">
        <v>63</v>
      </c>
      <c r="C105" s="18" t="s">
        <v>80</v>
      </c>
      <c r="D105" s="62"/>
      <c r="E105" s="33"/>
      <c r="F105" s="62"/>
      <c r="G105" s="33"/>
      <c r="H105" s="113"/>
      <c r="I105" s="119"/>
      <c r="J105" s="62"/>
      <c r="K105" s="33"/>
      <c r="L105" s="62"/>
      <c r="M105" s="107"/>
      <c r="N105" s="107"/>
      <c r="O105" s="107"/>
      <c r="P105" s="107"/>
      <c r="Q105" s="107"/>
      <c r="R105" s="107"/>
      <c r="S105" s="107"/>
      <c r="T105" s="107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</row>
    <row r="106" spans="1:44" ht="12.75">
      <c r="A106" s="42"/>
      <c r="B106" s="127" t="s">
        <v>66</v>
      </c>
      <c r="C106" s="87" t="s">
        <v>64</v>
      </c>
      <c r="D106" s="99">
        <v>0</v>
      </c>
      <c r="E106" s="99">
        <v>0</v>
      </c>
      <c r="F106" s="99">
        <v>0</v>
      </c>
      <c r="G106" s="99">
        <v>0</v>
      </c>
      <c r="H106" s="99">
        <v>0</v>
      </c>
      <c r="I106" s="99">
        <v>0</v>
      </c>
      <c r="J106" s="99">
        <v>0</v>
      </c>
      <c r="K106" s="99">
        <v>0</v>
      </c>
      <c r="L106" s="99">
        <f>SUM(J106:K106)</f>
        <v>0</v>
      </c>
      <c r="M106" s="107"/>
      <c r="N106" s="107"/>
      <c r="O106" s="107"/>
      <c r="P106" s="107"/>
      <c r="Q106" s="107"/>
      <c r="R106" s="107"/>
      <c r="S106" s="107"/>
      <c r="T106" s="107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</row>
    <row r="107" spans="2:44" ht="0.75" customHeight="1">
      <c r="B107" s="49"/>
      <c r="C107" s="16"/>
      <c r="D107" s="61"/>
      <c r="E107" s="34"/>
      <c r="F107" s="61"/>
      <c r="G107" s="34"/>
      <c r="H107" s="118"/>
      <c r="I107" s="121"/>
      <c r="J107" s="61"/>
      <c r="K107" s="34"/>
      <c r="L107" s="61"/>
      <c r="M107" s="107"/>
      <c r="N107" s="107"/>
      <c r="O107" s="107"/>
      <c r="P107" s="107"/>
      <c r="Q107" s="107"/>
      <c r="R107" s="107"/>
      <c r="S107" s="107"/>
      <c r="T107" s="107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</row>
    <row r="108" spans="2:44" ht="12.75">
      <c r="B108" s="21">
        <v>64</v>
      </c>
      <c r="C108" s="16" t="s">
        <v>81</v>
      </c>
      <c r="D108" s="61"/>
      <c r="E108" s="34"/>
      <c r="F108" s="61"/>
      <c r="G108" s="34"/>
      <c r="H108" s="118"/>
      <c r="I108" s="121"/>
      <c r="J108" s="61"/>
      <c r="K108" s="34"/>
      <c r="L108" s="61"/>
      <c r="M108" s="107"/>
      <c r="N108" s="107"/>
      <c r="O108" s="107"/>
      <c r="P108" s="107"/>
      <c r="Q108" s="107"/>
      <c r="R108" s="107"/>
      <c r="S108" s="107"/>
      <c r="T108" s="107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</row>
    <row r="109" spans="2:44" ht="12.75">
      <c r="B109" s="49" t="s">
        <v>67</v>
      </c>
      <c r="C109" s="16" t="s">
        <v>64</v>
      </c>
      <c r="D109" s="97">
        <v>0</v>
      </c>
      <c r="E109" s="97">
        <v>0</v>
      </c>
      <c r="F109" s="97">
        <v>0</v>
      </c>
      <c r="G109" s="97">
        <v>0</v>
      </c>
      <c r="H109" s="97">
        <v>0</v>
      </c>
      <c r="I109" s="97">
        <v>0</v>
      </c>
      <c r="J109" s="83">
        <f>5000+1000</f>
        <v>6000</v>
      </c>
      <c r="K109" s="97">
        <v>0</v>
      </c>
      <c r="L109" s="83">
        <f>SUM(J109:K109)</f>
        <v>6000</v>
      </c>
      <c r="M109" s="107"/>
      <c r="N109" s="107"/>
      <c r="O109" s="107"/>
      <c r="P109" s="107"/>
      <c r="Q109" s="107"/>
      <c r="R109" s="107"/>
      <c r="S109" s="107"/>
      <c r="T109" s="107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</row>
    <row r="110" spans="1:44" ht="12" customHeight="1">
      <c r="A110" s="23"/>
      <c r="B110" s="50"/>
      <c r="C110" s="18"/>
      <c r="D110" s="61"/>
      <c r="E110" s="61"/>
      <c r="F110" s="61"/>
      <c r="G110" s="61"/>
      <c r="H110" s="118"/>
      <c r="I110" s="118"/>
      <c r="J110" s="61"/>
      <c r="K110" s="61"/>
      <c r="L110" s="61"/>
      <c r="M110" s="107"/>
      <c r="N110" s="107"/>
      <c r="O110" s="107"/>
      <c r="P110" s="107"/>
      <c r="Q110" s="107"/>
      <c r="R110" s="107"/>
      <c r="S110" s="107"/>
      <c r="T110" s="107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</row>
    <row r="111" spans="1:44" ht="12.75">
      <c r="A111" s="23"/>
      <c r="B111" s="24">
        <v>67</v>
      </c>
      <c r="C111" s="18" t="s">
        <v>82</v>
      </c>
      <c r="D111" s="61"/>
      <c r="E111" s="61"/>
      <c r="F111" s="61"/>
      <c r="G111" s="61"/>
      <c r="H111" s="118"/>
      <c r="I111" s="118"/>
      <c r="J111" s="61"/>
      <c r="K111" s="61"/>
      <c r="L111" s="61"/>
      <c r="M111" s="107"/>
      <c r="N111" s="107"/>
      <c r="O111" s="107"/>
      <c r="P111" s="107"/>
      <c r="Q111" s="107"/>
      <c r="R111" s="107"/>
      <c r="S111" s="107"/>
      <c r="T111" s="107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</row>
    <row r="112" spans="1:44" ht="12.75">
      <c r="A112" s="23"/>
      <c r="B112" s="50" t="s">
        <v>83</v>
      </c>
      <c r="C112" s="31" t="s">
        <v>86</v>
      </c>
      <c r="D112" s="98">
        <v>0</v>
      </c>
      <c r="E112" s="98">
        <v>0</v>
      </c>
      <c r="F112" s="98">
        <v>0</v>
      </c>
      <c r="G112" s="98">
        <v>0</v>
      </c>
      <c r="H112" s="98">
        <v>0</v>
      </c>
      <c r="I112" s="98">
        <v>0</v>
      </c>
      <c r="J112" s="84">
        <v>1000</v>
      </c>
      <c r="K112" s="98">
        <v>0</v>
      </c>
      <c r="L112" s="84">
        <f>SUM(J112:K112)</f>
        <v>1000</v>
      </c>
      <c r="M112" s="107"/>
      <c r="N112" s="107"/>
      <c r="O112" s="107"/>
      <c r="P112" s="107"/>
      <c r="Q112" s="107"/>
      <c r="R112" s="107"/>
      <c r="S112" s="107"/>
      <c r="T112" s="107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</row>
    <row r="113" spans="1:44" ht="12" customHeight="1">
      <c r="A113" s="23"/>
      <c r="B113" s="24"/>
      <c r="C113" s="18"/>
      <c r="D113" s="62"/>
      <c r="E113" s="62"/>
      <c r="F113" s="62"/>
      <c r="G113" s="62"/>
      <c r="H113" s="113"/>
      <c r="I113" s="113"/>
      <c r="J113" s="62"/>
      <c r="K113" s="62"/>
      <c r="L113" s="62"/>
      <c r="M113" s="107"/>
      <c r="N113" s="107"/>
      <c r="O113" s="107"/>
      <c r="P113" s="107"/>
      <c r="Q113" s="107"/>
      <c r="R113" s="107"/>
      <c r="S113" s="107"/>
      <c r="T113" s="107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</row>
    <row r="114" spans="1:44" ht="25.5">
      <c r="A114" s="25"/>
      <c r="B114" s="30">
        <v>68</v>
      </c>
      <c r="C114" s="26" t="s">
        <v>90</v>
      </c>
      <c r="D114" s="62"/>
      <c r="E114" s="33"/>
      <c r="F114" s="62"/>
      <c r="G114" s="33"/>
      <c r="H114" s="113"/>
      <c r="I114" s="113"/>
      <c r="J114" s="62"/>
      <c r="K114" s="33"/>
      <c r="L114" s="62"/>
      <c r="M114" s="107"/>
      <c r="N114" s="107"/>
      <c r="O114" s="107"/>
      <c r="P114" s="107"/>
      <c r="Q114" s="107"/>
      <c r="R114" s="107"/>
      <c r="S114" s="107"/>
      <c r="T114" s="107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</row>
    <row r="115" spans="1:44" ht="12.75">
      <c r="A115" s="25"/>
      <c r="B115" s="59" t="s">
        <v>84</v>
      </c>
      <c r="C115" s="60" t="s">
        <v>89</v>
      </c>
      <c r="D115" s="98">
        <v>0</v>
      </c>
      <c r="E115" s="98">
        <v>0</v>
      </c>
      <c r="F115" s="84">
        <v>1874</v>
      </c>
      <c r="G115" s="98">
        <v>0</v>
      </c>
      <c r="H115" s="84">
        <v>1874</v>
      </c>
      <c r="I115" s="98">
        <v>0</v>
      </c>
      <c r="J115" s="84">
        <v>208</v>
      </c>
      <c r="K115" s="98">
        <v>0</v>
      </c>
      <c r="L115" s="84">
        <f>SUM(J115:K115)</f>
        <v>208</v>
      </c>
      <c r="M115" s="107" t="s">
        <v>98</v>
      </c>
      <c r="N115" s="107" t="s">
        <v>98</v>
      </c>
      <c r="O115" s="107" t="s">
        <v>98</v>
      </c>
      <c r="P115" s="107" t="s">
        <v>98</v>
      </c>
      <c r="Q115" s="107" t="s">
        <v>98</v>
      </c>
      <c r="R115" s="107"/>
      <c r="S115" s="107"/>
      <c r="T115" s="107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</row>
    <row r="116" spans="1:44" ht="12" customHeight="1">
      <c r="A116" s="25"/>
      <c r="B116" s="30"/>
      <c r="C116" s="26"/>
      <c r="D116" s="33"/>
      <c r="E116" s="84"/>
      <c r="F116" s="84"/>
      <c r="G116" s="84"/>
      <c r="H116" s="119"/>
      <c r="I116" s="116"/>
      <c r="J116" s="84"/>
      <c r="K116" s="84"/>
      <c r="L116" s="84"/>
      <c r="M116" s="107"/>
      <c r="N116" s="107"/>
      <c r="O116" s="107"/>
      <c r="P116" s="107"/>
      <c r="Q116" s="107"/>
      <c r="R116" s="107"/>
      <c r="S116" s="107"/>
      <c r="T116" s="107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</row>
    <row r="117" spans="1:44" ht="25.5">
      <c r="A117" s="25"/>
      <c r="B117" s="30">
        <v>69</v>
      </c>
      <c r="C117" s="90" t="s">
        <v>96</v>
      </c>
      <c r="D117" s="33"/>
      <c r="E117" s="84"/>
      <c r="F117" s="84"/>
      <c r="G117" s="84"/>
      <c r="H117" s="119"/>
      <c r="I117" s="116"/>
      <c r="J117" s="84"/>
      <c r="K117" s="84"/>
      <c r="L117" s="84"/>
      <c r="M117" s="107"/>
      <c r="N117" s="107"/>
      <c r="O117" s="107"/>
      <c r="P117" s="107"/>
      <c r="Q117" s="107"/>
      <c r="R117" s="107"/>
      <c r="S117" s="107"/>
      <c r="T117" s="107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</row>
    <row r="118" spans="1:44" ht="12.75" customHeight="1">
      <c r="A118" s="25"/>
      <c r="B118" s="59" t="s">
        <v>94</v>
      </c>
      <c r="C118" s="31" t="s">
        <v>86</v>
      </c>
      <c r="D118" s="98">
        <v>0</v>
      </c>
      <c r="E118" s="98">
        <v>0</v>
      </c>
      <c r="F118" s="98">
        <v>0</v>
      </c>
      <c r="G118" s="98">
        <v>0</v>
      </c>
      <c r="H118" s="98">
        <v>0</v>
      </c>
      <c r="I118" s="98">
        <v>0</v>
      </c>
      <c r="J118" s="84">
        <v>5000</v>
      </c>
      <c r="K118" s="98">
        <v>0</v>
      </c>
      <c r="L118" s="84">
        <f>SUM(J118:K118)</f>
        <v>5000</v>
      </c>
      <c r="M118" s="107" t="s">
        <v>98</v>
      </c>
      <c r="N118" s="107" t="s">
        <v>98</v>
      </c>
      <c r="O118" s="107" t="s">
        <v>98</v>
      </c>
      <c r="P118" s="107" t="s">
        <v>98</v>
      </c>
      <c r="Q118" s="107" t="s">
        <v>98</v>
      </c>
      <c r="R118" s="107"/>
      <c r="S118" s="107"/>
      <c r="T118" s="107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</row>
    <row r="119" spans="1:44" ht="12" customHeight="1">
      <c r="A119" s="25"/>
      <c r="B119" s="59"/>
      <c r="C119" s="60"/>
      <c r="D119" s="84"/>
      <c r="E119" s="84"/>
      <c r="F119" s="84"/>
      <c r="G119" s="84"/>
      <c r="H119" s="116"/>
      <c r="I119" s="116"/>
      <c r="J119" s="84"/>
      <c r="K119" s="84"/>
      <c r="L119" s="84"/>
      <c r="M119" s="107"/>
      <c r="N119" s="107"/>
      <c r="O119" s="107"/>
      <c r="P119" s="107"/>
      <c r="Q119" s="107"/>
      <c r="R119" s="107"/>
      <c r="S119" s="107"/>
      <c r="T119" s="107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</row>
    <row r="120" spans="1:44" ht="25.5">
      <c r="A120" s="25"/>
      <c r="B120" s="30">
        <v>70</v>
      </c>
      <c r="C120" s="60" t="s">
        <v>100</v>
      </c>
      <c r="D120" s="84"/>
      <c r="E120" s="84"/>
      <c r="F120" s="84"/>
      <c r="G120" s="84"/>
      <c r="H120" s="116"/>
      <c r="I120" s="116"/>
      <c r="J120" s="84"/>
      <c r="K120" s="84"/>
      <c r="L120" s="84"/>
      <c r="M120" s="107"/>
      <c r="N120" s="107"/>
      <c r="O120" s="107"/>
      <c r="P120" s="107"/>
      <c r="Q120" s="107"/>
      <c r="R120" s="107"/>
      <c r="S120" s="107"/>
      <c r="T120" s="107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</row>
    <row r="121" spans="1:44" ht="38.25">
      <c r="A121" s="25"/>
      <c r="B121" s="30">
        <v>71</v>
      </c>
      <c r="C121" s="60" t="s">
        <v>105</v>
      </c>
      <c r="D121" s="84"/>
      <c r="E121" s="84"/>
      <c r="F121" s="84"/>
      <c r="G121" s="84"/>
      <c r="H121" s="116"/>
      <c r="I121" s="116"/>
      <c r="J121" s="84"/>
      <c r="K121" s="84"/>
      <c r="L121" s="84"/>
      <c r="M121" s="107"/>
      <c r="N121" s="107"/>
      <c r="O121" s="107"/>
      <c r="P121" s="107"/>
      <c r="Q121" s="107"/>
      <c r="R121" s="107"/>
      <c r="S121" s="107"/>
      <c r="T121" s="107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</row>
    <row r="122" spans="1:44" ht="12.75" customHeight="1">
      <c r="A122" s="25"/>
      <c r="B122" s="59" t="s">
        <v>101</v>
      </c>
      <c r="C122" s="60" t="s">
        <v>64</v>
      </c>
      <c r="D122" s="84">
        <v>12500</v>
      </c>
      <c r="E122" s="98">
        <v>0</v>
      </c>
      <c r="F122" s="98">
        <v>0</v>
      </c>
      <c r="G122" s="98">
        <v>0</v>
      </c>
      <c r="H122" s="98">
        <v>0</v>
      </c>
      <c r="I122" s="98">
        <v>0</v>
      </c>
      <c r="J122" s="98">
        <v>0</v>
      </c>
      <c r="K122" s="98">
        <v>0</v>
      </c>
      <c r="L122" s="98">
        <f>SUM(J122:K122)</f>
        <v>0</v>
      </c>
      <c r="M122" s="107" t="s">
        <v>98</v>
      </c>
      <c r="N122" s="107"/>
      <c r="O122" s="107"/>
      <c r="P122" s="107"/>
      <c r="Q122" s="107"/>
      <c r="R122" s="107"/>
      <c r="S122" s="107"/>
      <c r="T122" s="107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</row>
    <row r="123" spans="1:44" ht="12.75">
      <c r="A123" s="23" t="s">
        <v>13</v>
      </c>
      <c r="B123" s="54">
        <v>0.108</v>
      </c>
      <c r="C123" s="19" t="s">
        <v>65</v>
      </c>
      <c r="D123" s="101">
        <f>D118+D115+D112+D109+D106+D103+D122</f>
        <v>12500</v>
      </c>
      <c r="E123" s="102">
        <f aca="true" t="shared" si="16" ref="E123:L123">E118+E115+E112+E109+E106+E103+E122</f>
        <v>0</v>
      </c>
      <c r="F123" s="101">
        <f t="shared" si="16"/>
        <v>1874</v>
      </c>
      <c r="G123" s="102">
        <f t="shared" si="16"/>
        <v>0</v>
      </c>
      <c r="H123" s="101">
        <f t="shared" si="16"/>
        <v>1874</v>
      </c>
      <c r="I123" s="102">
        <f t="shared" si="16"/>
        <v>0</v>
      </c>
      <c r="J123" s="101">
        <f t="shared" si="16"/>
        <v>22208</v>
      </c>
      <c r="K123" s="102">
        <f t="shared" si="16"/>
        <v>0</v>
      </c>
      <c r="L123" s="101">
        <f t="shared" si="16"/>
        <v>22208</v>
      </c>
      <c r="M123" s="107"/>
      <c r="N123" s="107"/>
      <c r="O123" s="107"/>
      <c r="P123" s="107"/>
      <c r="Q123" s="107"/>
      <c r="R123" s="107"/>
      <c r="S123" s="107"/>
      <c r="T123" s="107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</row>
    <row r="124" spans="2:44" ht="12" customHeight="1">
      <c r="B124" s="46"/>
      <c r="C124" s="14"/>
      <c r="D124" s="62"/>
      <c r="E124" s="62"/>
      <c r="F124" s="62"/>
      <c r="G124" s="62"/>
      <c r="H124" s="113"/>
      <c r="I124" s="113"/>
      <c r="J124" s="62"/>
      <c r="K124" s="62"/>
      <c r="L124" s="62"/>
      <c r="M124" s="107"/>
      <c r="N124" s="107"/>
      <c r="O124" s="107"/>
      <c r="P124" s="107"/>
      <c r="Q124" s="107"/>
      <c r="R124" s="107"/>
      <c r="S124" s="107"/>
      <c r="T124" s="107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</row>
    <row r="125" spans="2:44" ht="12.75" customHeight="1">
      <c r="B125" s="47">
        <v>0.277</v>
      </c>
      <c r="C125" s="14" t="s">
        <v>68</v>
      </c>
      <c r="D125" s="62"/>
      <c r="E125" s="62"/>
      <c r="F125" s="62"/>
      <c r="G125" s="62"/>
      <c r="H125" s="113"/>
      <c r="I125" s="113"/>
      <c r="J125" s="62"/>
      <c r="K125" s="62"/>
      <c r="L125" s="62"/>
      <c r="M125" s="107"/>
      <c r="N125" s="107"/>
      <c r="O125" s="107"/>
      <c r="P125" s="107"/>
      <c r="Q125" s="107"/>
      <c r="R125" s="107"/>
      <c r="S125" s="107"/>
      <c r="T125" s="107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</row>
    <row r="126" spans="2:44" ht="12.75" customHeight="1">
      <c r="B126" s="129" t="s">
        <v>78</v>
      </c>
      <c r="C126" s="16" t="s">
        <v>86</v>
      </c>
      <c r="D126" s="98">
        <v>0</v>
      </c>
      <c r="E126" s="98">
        <v>0</v>
      </c>
      <c r="F126" s="98">
        <v>0</v>
      </c>
      <c r="G126" s="98">
        <v>0</v>
      </c>
      <c r="H126" s="98">
        <v>0</v>
      </c>
      <c r="I126" s="98">
        <v>0</v>
      </c>
      <c r="J126" s="84">
        <v>1000</v>
      </c>
      <c r="K126" s="98">
        <v>0</v>
      </c>
      <c r="L126" s="83">
        <f>SUM(J126:K126)</f>
        <v>1000</v>
      </c>
      <c r="M126" s="107"/>
      <c r="N126" s="107"/>
      <c r="O126" s="107"/>
      <c r="P126" s="107"/>
      <c r="Q126" s="107"/>
      <c r="R126" s="107"/>
      <c r="S126" s="107"/>
      <c r="T126" s="107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</row>
    <row r="127" spans="1:44" ht="12.75" customHeight="1">
      <c r="A127" s="36" t="s">
        <v>13</v>
      </c>
      <c r="B127" s="47">
        <v>0.277</v>
      </c>
      <c r="C127" s="14" t="s">
        <v>68</v>
      </c>
      <c r="D127" s="102">
        <f aca="true" t="shared" si="17" ref="D127:L127">SUM(D126:D126)</f>
        <v>0</v>
      </c>
      <c r="E127" s="102">
        <f t="shared" si="17"/>
        <v>0</v>
      </c>
      <c r="F127" s="102">
        <f t="shared" si="17"/>
        <v>0</v>
      </c>
      <c r="G127" s="102">
        <f t="shared" si="17"/>
        <v>0</v>
      </c>
      <c r="H127" s="102">
        <f t="shared" si="17"/>
        <v>0</v>
      </c>
      <c r="I127" s="102">
        <f t="shared" si="17"/>
        <v>0</v>
      </c>
      <c r="J127" s="101">
        <f t="shared" si="17"/>
        <v>1000</v>
      </c>
      <c r="K127" s="102">
        <f t="shared" si="17"/>
        <v>0</v>
      </c>
      <c r="L127" s="101">
        <f t="shared" si="17"/>
        <v>1000</v>
      </c>
      <c r="M127" s="107"/>
      <c r="N127" s="107"/>
      <c r="O127" s="107"/>
      <c r="P127" s="107"/>
      <c r="Q127" s="107"/>
      <c r="R127" s="107"/>
      <c r="S127" s="107"/>
      <c r="T127" s="107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</row>
    <row r="128" spans="1:44" ht="12.75">
      <c r="A128" s="23" t="s">
        <v>13</v>
      </c>
      <c r="B128" s="28">
        <v>2425</v>
      </c>
      <c r="C128" s="19" t="s">
        <v>2</v>
      </c>
      <c r="D128" s="83">
        <f>D127+D123+D99+D93+D89+D84+D79</f>
        <v>20236</v>
      </c>
      <c r="E128" s="83">
        <f aca="true" t="shared" si="18" ref="E128:L128">E127+E123+E99+E93+E89+E84+E79</f>
        <v>67907</v>
      </c>
      <c r="F128" s="83">
        <f t="shared" si="18"/>
        <v>5781</v>
      </c>
      <c r="G128" s="83">
        <f t="shared" si="18"/>
        <v>71961</v>
      </c>
      <c r="H128" s="83">
        <f t="shared" si="18"/>
        <v>20181</v>
      </c>
      <c r="I128" s="83">
        <f t="shared" si="18"/>
        <v>68384</v>
      </c>
      <c r="J128" s="83">
        <f t="shared" si="18"/>
        <v>32686</v>
      </c>
      <c r="K128" s="83">
        <f t="shared" si="18"/>
        <v>79577</v>
      </c>
      <c r="L128" s="83">
        <f t="shared" si="18"/>
        <v>112263</v>
      </c>
      <c r="M128" s="107"/>
      <c r="N128" s="107"/>
      <c r="O128" s="107"/>
      <c r="P128" s="107"/>
      <c r="Q128" s="107"/>
      <c r="R128" s="107"/>
      <c r="S128" s="107"/>
      <c r="T128" s="107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</row>
    <row r="129" spans="1:44" ht="12.75">
      <c r="A129" s="43" t="s">
        <v>13</v>
      </c>
      <c r="B129" s="58"/>
      <c r="C129" s="29" t="s">
        <v>14</v>
      </c>
      <c r="D129" s="101">
        <f aca="true" t="shared" si="19" ref="D129:L129">D128</f>
        <v>20236</v>
      </c>
      <c r="E129" s="101">
        <f t="shared" si="19"/>
        <v>67907</v>
      </c>
      <c r="F129" s="130">
        <f>F128</f>
        <v>5781</v>
      </c>
      <c r="G129" s="101">
        <f>G128</f>
        <v>71961</v>
      </c>
      <c r="H129" s="101">
        <f t="shared" si="19"/>
        <v>20181</v>
      </c>
      <c r="I129" s="101">
        <f t="shared" si="19"/>
        <v>68384</v>
      </c>
      <c r="J129" s="101">
        <f t="shared" si="19"/>
        <v>32686</v>
      </c>
      <c r="K129" s="101">
        <f t="shared" si="19"/>
        <v>79577</v>
      </c>
      <c r="L129" s="101">
        <f t="shared" si="19"/>
        <v>112263</v>
      </c>
      <c r="M129" s="107"/>
      <c r="N129" s="107"/>
      <c r="O129" s="107"/>
      <c r="P129" s="107"/>
      <c r="Q129" s="107"/>
      <c r="R129" s="107"/>
      <c r="S129" s="107"/>
      <c r="T129" s="107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</row>
    <row r="130" spans="1:44" ht="12" customHeight="1">
      <c r="A130" s="23"/>
      <c r="B130" s="44"/>
      <c r="C130" s="19"/>
      <c r="D130" s="62"/>
      <c r="E130" s="62"/>
      <c r="F130" s="62"/>
      <c r="G130" s="62"/>
      <c r="H130" s="113"/>
      <c r="I130" s="113"/>
      <c r="J130" s="62"/>
      <c r="K130" s="62"/>
      <c r="L130" s="62"/>
      <c r="M130" s="107"/>
      <c r="N130" s="107"/>
      <c r="O130" s="107"/>
      <c r="P130" s="107"/>
      <c r="Q130" s="107"/>
      <c r="R130" s="107"/>
      <c r="S130" s="107"/>
      <c r="T130" s="107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</row>
    <row r="131" spans="3:44" ht="12.75">
      <c r="C131" s="14" t="s">
        <v>69</v>
      </c>
      <c r="D131" s="88"/>
      <c r="E131" s="88"/>
      <c r="F131" s="88"/>
      <c r="G131" s="88"/>
      <c r="H131" s="122"/>
      <c r="I131" s="122"/>
      <c r="J131" s="88"/>
      <c r="K131" s="88"/>
      <c r="L131" s="88"/>
      <c r="M131" s="107"/>
      <c r="N131" s="107"/>
      <c r="O131" s="107"/>
      <c r="P131" s="107"/>
      <c r="Q131" s="107"/>
      <c r="R131" s="107"/>
      <c r="S131" s="107"/>
      <c r="T131" s="107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</row>
    <row r="132" spans="1:44" ht="12.75">
      <c r="A132" s="36" t="s">
        <v>15</v>
      </c>
      <c r="B132" s="46">
        <v>4425</v>
      </c>
      <c r="C132" s="14" t="s">
        <v>4</v>
      </c>
      <c r="D132" s="89"/>
      <c r="E132" s="89"/>
      <c r="F132" s="89"/>
      <c r="G132" s="89"/>
      <c r="H132" s="123"/>
      <c r="I132" s="123"/>
      <c r="J132" s="89"/>
      <c r="K132" s="89"/>
      <c r="L132" s="89"/>
      <c r="M132" s="107"/>
      <c r="N132" s="107"/>
      <c r="O132" s="107"/>
      <c r="P132" s="107"/>
      <c r="Q132" s="107"/>
      <c r="R132" s="107"/>
      <c r="S132" s="107"/>
      <c r="T132" s="107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</row>
    <row r="133" spans="1:44" ht="12.75">
      <c r="A133" s="23"/>
      <c r="B133" s="54">
        <v>0.003</v>
      </c>
      <c r="C133" s="19" t="s">
        <v>52</v>
      </c>
      <c r="D133" s="134"/>
      <c r="E133" s="134"/>
      <c r="F133" s="134"/>
      <c r="G133" s="134"/>
      <c r="H133" s="135"/>
      <c r="I133" s="135"/>
      <c r="J133" s="134"/>
      <c r="K133" s="134"/>
      <c r="L133" s="134"/>
      <c r="M133" s="107"/>
      <c r="N133" s="107"/>
      <c r="O133" s="107"/>
      <c r="P133" s="107"/>
      <c r="Q133" s="107"/>
      <c r="R133" s="107"/>
      <c r="S133" s="107"/>
      <c r="T133" s="107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</row>
    <row r="134" spans="1:44" ht="25.5">
      <c r="A134" s="23"/>
      <c r="B134" s="24">
        <v>61</v>
      </c>
      <c r="C134" s="133" t="s">
        <v>108</v>
      </c>
      <c r="D134" s="134"/>
      <c r="E134" s="134"/>
      <c r="F134" s="134"/>
      <c r="G134" s="134"/>
      <c r="H134" s="135"/>
      <c r="I134" s="135"/>
      <c r="J134" s="134"/>
      <c r="K134" s="134"/>
      <c r="L134" s="134"/>
      <c r="M134" s="107"/>
      <c r="N134" s="107"/>
      <c r="O134" s="107"/>
      <c r="P134" s="107"/>
      <c r="Q134" s="107"/>
      <c r="R134" s="107"/>
      <c r="S134" s="107"/>
      <c r="T134" s="107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</row>
    <row r="135" spans="1:44" ht="12.75">
      <c r="A135" s="42"/>
      <c r="B135" s="127" t="s">
        <v>103</v>
      </c>
      <c r="C135" s="87" t="s">
        <v>104</v>
      </c>
      <c r="D135" s="94">
        <v>9994</v>
      </c>
      <c r="E135" s="99">
        <v>0</v>
      </c>
      <c r="F135" s="94">
        <v>20000</v>
      </c>
      <c r="G135" s="99">
        <v>0</v>
      </c>
      <c r="H135" s="94">
        <v>18000</v>
      </c>
      <c r="I135" s="99">
        <v>0</v>
      </c>
      <c r="J135" s="94">
        <v>33000</v>
      </c>
      <c r="K135" s="99">
        <v>0</v>
      </c>
      <c r="L135" s="94">
        <f>SUM(J135:K135)</f>
        <v>33000</v>
      </c>
      <c r="M135" s="107" t="s">
        <v>98</v>
      </c>
      <c r="N135" s="107" t="s">
        <v>98</v>
      </c>
      <c r="O135" s="107" t="s">
        <v>98</v>
      </c>
      <c r="P135" s="107" t="s">
        <v>98</v>
      </c>
      <c r="Q135" s="107" t="s">
        <v>98</v>
      </c>
      <c r="R135" s="107"/>
      <c r="S135" s="107"/>
      <c r="T135" s="107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</row>
    <row r="136" spans="1:44" ht="12.75">
      <c r="A136" s="36" t="s">
        <v>13</v>
      </c>
      <c r="B136" s="47">
        <v>0.003</v>
      </c>
      <c r="C136" s="14" t="s">
        <v>52</v>
      </c>
      <c r="D136" s="128">
        <f aca="true" t="shared" si="20" ref="D136:K136">SUM(D135)</f>
        <v>9994</v>
      </c>
      <c r="E136" s="109">
        <f t="shared" si="20"/>
        <v>0</v>
      </c>
      <c r="F136" s="128">
        <f>SUM(F135)</f>
        <v>20000</v>
      </c>
      <c r="G136" s="109">
        <f>SUM(G135)</f>
        <v>0</v>
      </c>
      <c r="H136" s="111">
        <f t="shared" si="20"/>
        <v>18000</v>
      </c>
      <c r="I136" s="109">
        <f t="shared" si="20"/>
        <v>0</v>
      </c>
      <c r="J136" s="128">
        <f t="shared" si="20"/>
        <v>33000</v>
      </c>
      <c r="K136" s="109">
        <f t="shared" si="20"/>
        <v>0</v>
      </c>
      <c r="L136" s="128">
        <f>L135</f>
        <v>33000</v>
      </c>
      <c r="M136" s="107"/>
      <c r="N136" s="107"/>
      <c r="O136" s="107"/>
      <c r="P136" s="107"/>
      <c r="Q136" s="107"/>
      <c r="R136" s="107"/>
      <c r="S136" s="107"/>
      <c r="T136" s="107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</row>
    <row r="137" spans="1:44" ht="12.75">
      <c r="A137" s="23" t="s">
        <v>13</v>
      </c>
      <c r="B137" s="28">
        <v>4425</v>
      </c>
      <c r="C137" s="19" t="s">
        <v>4</v>
      </c>
      <c r="D137" s="101">
        <f>D136</f>
        <v>9994</v>
      </c>
      <c r="E137" s="102">
        <f aca="true" t="shared" si="21" ref="E137:L137">E136</f>
        <v>0</v>
      </c>
      <c r="F137" s="101">
        <f t="shared" si="21"/>
        <v>20000</v>
      </c>
      <c r="G137" s="102">
        <f t="shared" si="21"/>
        <v>0</v>
      </c>
      <c r="H137" s="101">
        <f t="shared" si="21"/>
        <v>18000</v>
      </c>
      <c r="I137" s="102">
        <f t="shared" si="21"/>
        <v>0</v>
      </c>
      <c r="J137" s="101">
        <f t="shared" si="21"/>
        <v>33000</v>
      </c>
      <c r="K137" s="102">
        <f t="shared" si="21"/>
        <v>0</v>
      </c>
      <c r="L137" s="101">
        <f t="shared" si="21"/>
        <v>33000</v>
      </c>
      <c r="M137" s="107"/>
      <c r="N137" s="107"/>
      <c r="O137" s="107"/>
      <c r="P137" s="107"/>
      <c r="Q137" s="107"/>
      <c r="R137" s="107"/>
      <c r="S137" s="107"/>
      <c r="T137" s="107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</row>
    <row r="138" spans="1:44" ht="12.75">
      <c r="A138" s="23"/>
      <c r="B138" s="28"/>
      <c r="C138" s="19"/>
      <c r="D138" s="88"/>
      <c r="E138" s="84"/>
      <c r="F138" s="84"/>
      <c r="G138" s="84"/>
      <c r="H138" s="122"/>
      <c r="I138" s="116"/>
      <c r="J138" s="84"/>
      <c r="K138" s="84"/>
      <c r="L138" s="84"/>
      <c r="M138" s="107"/>
      <c r="N138" s="107"/>
      <c r="O138" s="107"/>
      <c r="P138" s="107"/>
      <c r="Q138" s="107"/>
      <c r="R138" s="107"/>
      <c r="S138" s="107"/>
      <c r="T138" s="107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</row>
    <row r="139" spans="1:44" ht="12.75">
      <c r="A139" s="23" t="s">
        <v>15</v>
      </c>
      <c r="B139" s="28">
        <v>6425</v>
      </c>
      <c r="C139" s="14" t="s">
        <v>88</v>
      </c>
      <c r="D139" s="88"/>
      <c r="E139" s="88"/>
      <c r="F139" s="88"/>
      <c r="G139" s="88"/>
      <c r="H139" s="122"/>
      <c r="I139" s="122"/>
      <c r="J139" s="88"/>
      <c r="K139" s="88"/>
      <c r="L139" s="88"/>
      <c r="M139" s="107"/>
      <c r="N139" s="107"/>
      <c r="O139" s="107"/>
      <c r="P139" s="107"/>
      <c r="Q139" s="107"/>
      <c r="R139" s="107"/>
      <c r="S139" s="107"/>
      <c r="T139" s="107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</row>
    <row r="140" spans="1:44" ht="12.75">
      <c r="A140" s="23"/>
      <c r="B140" s="56">
        <v>0.108</v>
      </c>
      <c r="C140" s="14" t="s">
        <v>85</v>
      </c>
      <c r="D140" s="88"/>
      <c r="E140" s="88"/>
      <c r="F140" s="88"/>
      <c r="G140" s="88"/>
      <c r="H140" s="122"/>
      <c r="I140" s="122"/>
      <c r="J140" s="88"/>
      <c r="K140" s="88"/>
      <c r="L140" s="88"/>
      <c r="M140" s="107"/>
      <c r="N140" s="107"/>
      <c r="O140" s="107"/>
      <c r="P140" s="107"/>
      <c r="Q140" s="107"/>
      <c r="R140" s="107"/>
      <c r="S140" s="107"/>
      <c r="T140" s="107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</row>
    <row r="141" spans="1:44" ht="25.5">
      <c r="A141" s="23"/>
      <c r="B141" s="30">
        <v>70</v>
      </c>
      <c r="C141" s="60" t="s">
        <v>100</v>
      </c>
      <c r="D141" s="84"/>
      <c r="E141" s="84"/>
      <c r="F141" s="84"/>
      <c r="G141" s="84"/>
      <c r="H141" s="116"/>
      <c r="I141" s="116"/>
      <c r="J141" s="84"/>
      <c r="K141" s="84"/>
      <c r="L141" s="84"/>
      <c r="M141" s="107"/>
      <c r="N141" s="107"/>
      <c r="O141" s="107"/>
      <c r="P141" s="107"/>
      <c r="Q141" s="107"/>
      <c r="R141" s="107"/>
      <c r="S141" s="107"/>
      <c r="T141" s="107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</row>
    <row r="142" spans="1:44" ht="38.25">
      <c r="A142" s="23"/>
      <c r="B142" s="30">
        <v>71</v>
      </c>
      <c r="C142" s="60" t="s">
        <v>106</v>
      </c>
      <c r="D142" s="84"/>
      <c r="E142" s="84"/>
      <c r="F142" s="84"/>
      <c r="G142" s="84"/>
      <c r="H142" s="116"/>
      <c r="I142" s="116"/>
      <c r="J142" s="84"/>
      <c r="K142" s="84"/>
      <c r="L142" s="84"/>
      <c r="M142" s="107"/>
      <c r="N142" s="107"/>
      <c r="O142" s="107"/>
      <c r="P142" s="107"/>
      <c r="Q142" s="107"/>
      <c r="R142" s="107"/>
      <c r="S142" s="107"/>
      <c r="T142" s="107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</row>
    <row r="143" spans="1:44" ht="12.75" customHeight="1">
      <c r="A143" s="23"/>
      <c r="B143" s="44" t="s">
        <v>102</v>
      </c>
      <c r="C143" s="18" t="s">
        <v>95</v>
      </c>
      <c r="D143" s="94">
        <v>37500</v>
      </c>
      <c r="E143" s="99">
        <v>0</v>
      </c>
      <c r="F143" s="99">
        <v>0</v>
      </c>
      <c r="G143" s="99">
        <v>0</v>
      </c>
      <c r="H143" s="99">
        <v>0</v>
      </c>
      <c r="I143" s="99">
        <v>0</v>
      </c>
      <c r="J143" s="99">
        <v>0</v>
      </c>
      <c r="K143" s="99">
        <v>0</v>
      </c>
      <c r="L143" s="99">
        <f>SUM(J143:K143)</f>
        <v>0</v>
      </c>
      <c r="M143" s="107" t="s">
        <v>98</v>
      </c>
      <c r="N143" s="107" t="s">
        <v>98</v>
      </c>
      <c r="O143" s="107" t="s">
        <v>98</v>
      </c>
      <c r="P143" s="107" t="s">
        <v>98</v>
      </c>
      <c r="Q143" s="107" t="s">
        <v>98</v>
      </c>
      <c r="R143" s="107"/>
      <c r="S143" s="107"/>
      <c r="T143" s="107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</row>
    <row r="144" spans="1:44" ht="12.75">
      <c r="A144" s="23" t="s">
        <v>13</v>
      </c>
      <c r="B144" s="100">
        <v>0.108</v>
      </c>
      <c r="C144" s="19" t="s">
        <v>85</v>
      </c>
      <c r="D144" s="94">
        <f aca="true" t="shared" si="22" ref="D144:L144">D143</f>
        <v>37500</v>
      </c>
      <c r="E144" s="99">
        <f t="shared" si="22"/>
        <v>0</v>
      </c>
      <c r="F144" s="99">
        <f t="shared" si="22"/>
        <v>0</v>
      </c>
      <c r="G144" s="99">
        <f t="shared" si="22"/>
        <v>0</v>
      </c>
      <c r="H144" s="99">
        <f t="shared" si="22"/>
        <v>0</v>
      </c>
      <c r="I144" s="99">
        <f t="shared" si="22"/>
        <v>0</v>
      </c>
      <c r="J144" s="99">
        <f t="shared" si="22"/>
        <v>0</v>
      </c>
      <c r="K144" s="99">
        <f t="shared" si="22"/>
        <v>0</v>
      </c>
      <c r="L144" s="99">
        <f t="shared" si="22"/>
        <v>0</v>
      </c>
      <c r="M144" s="107"/>
      <c r="N144" s="107"/>
      <c r="O144" s="107"/>
      <c r="P144" s="107"/>
      <c r="Q144" s="107"/>
      <c r="R144" s="107"/>
      <c r="S144" s="107"/>
      <c r="T144" s="107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</row>
    <row r="145" spans="1:44" ht="12.75">
      <c r="A145" s="23" t="s">
        <v>13</v>
      </c>
      <c r="B145" s="28">
        <v>6425</v>
      </c>
      <c r="C145" s="14" t="s">
        <v>112</v>
      </c>
      <c r="D145" s="101">
        <f aca="true" t="shared" si="23" ref="D145:I145">D144</f>
        <v>37500</v>
      </c>
      <c r="E145" s="102">
        <f t="shared" si="23"/>
        <v>0</v>
      </c>
      <c r="F145" s="102">
        <f>F144</f>
        <v>0</v>
      </c>
      <c r="G145" s="102">
        <f>G144</f>
        <v>0</v>
      </c>
      <c r="H145" s="102">
        <f t="shared" si="23"/>
        <v>0</v>
      </c>
      <c r="I145" s="102">
        <f t="shared" si="23"/>
        <v>0</v>
      </c>
      <c r="J145" s="102">
        <f>J144</f>
        <v>0</v>
      </c>
      <c r="K145" s="102">
        <f>K144</f>
        <v>0</v>
      </c>
      <c r="L145" s="102">
        <f>L144</f>
        <v>0</v>
      </c>
      <c r="M145" s="107"/>
      <c r="N145" s="107"/>
      <c r="O145" s="107"/>
      <c r="P145" s="107"/>
      <c r="Q145" s="107"/>
      <c r="R145" s="107"/>
      <c r="S145" s="107"/>
      <c r="T145" s="107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</row>
    <row r="146" spans="1:44" ht="12.75">
      <c r="A146" s="43" t="s">
        <v>13</v>
      </c>
      <c r="B146" s="58"/>
      <c r="C146" s="29" t="s">
        <v>69</v>
      </c>
      <c r="D146" s="101">
        <f aca="true" t="shared" si="24" ref="D146:L146">D137+D145</f>
        <v>47494</v>
      </c>
      <c r="E146" s="102">
        <f t="shared" si="24"/>
        <v>0</v>
      </c>
      <c r="F146" s="101">
        <f t="shared" si="24"/>
        <v>20000</v>
      </c>
      <c r="G146" s="102">
        <f t="shared" si="24"/>
        <v>0</v>
      </c>
      <c r="H146" s="101">
        <f t="shared" si="24"/>
        <v>18000</v>
      </c>
      <c r="I146" s="102">
        <f t="shared" si="24"/>
        <v>0</v>
      </c>
      <c r="J146" s="101">
        <f t="shared" si="24"/>
        <v>33000</v>
      </c>
      <c r="K146" s="102">
        <f t="shared" si="24"/>
        <v>0</v>
      </c>
      <c r="L146" s="101">
        <f t="shared" si="24"/>
        <v>33000</v>
      </c>
      <c r="M146" s="107"/>
      <c r="N146" s="107"/>
      <c r="O146" s="107"/>
      <c r="P146" s="107"/>
      <c r="Q146" s="107"/>
      <c r="R146" s="107"/>
      <c r="S146" s="107"/>
      <c r="T146" s="107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</row>
    <row r="147" spans="1:44" ht="12.75">
      <c r="A147" s="42" t="s">
        <v>13</v>
      </c>
      <c r="B147" s="57"/>
      <c r="C147" s="20" t="s">
        <v>6</v>
      </c>
      <c r="D147" s="103">
        <f aca="true" t="shared" si="25" ref="D147:L147">D146+D129</f>
        <v>67730</v>
      </c>
      <c r="E147" s="103">
        <f t="shared" si="25"/>
        <v>67907</v>
      </c>
      <c r="F147" s="103">
        <f t="shared" si="25"/>
        <v>25781</v>
      </c>
      <c r="G147" s="103">
        <f t="shared" si="25"/>
        <v>71961</v>
      </c>
      <c r="H147" s="103">
        <f t="shared" si="25"/>
        <v>38181</v>
      </c>
      <c r="I147" s="103">
        <f t="shared" si="25"/>
        <v>68384</v>
      </c>
      <c r="J147" s="101">
        <f t="shared" si="25"/>
        <v>65686</v>
      </c>
      <c r="K147" s="103">
        <f t="shared" si="25"/>
        <v>79577</v>
      </c>
      <c r="L147" s="103">
        <f t="shared" si="25"/>
        <v>145263</v>
      </c>
      <c r="M147" s="107"/>
      <c r="N147" s="107"/>
      <c r="O147" s="107"/>
      <c r="P147" s="107"/>
      <c r="Q147" s="107"/>
      <c r="R147" s="107"/>
      <c r="S147" s="107"/>
      <c r="T147" s="107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</row>
    <row r="148" spans="1:44" ht="12.75">
      <c r="A148" s="23"/>
      <c r="B148" s="44"/>
      <c r="C148" s="39"/>
      <c r="D148" s="88"/>
      <c r="E148" s="88"/>
      <c r="F148" s="88"/>
      <c r="G148" s="88"/>
      <c r="H148" s="88"/>
      <c r="I148" s="88"/>
      <c r="J148" s="88"/>
      <c r="K148" s="88"/>
      <c r="L148" s="88"/>
      <c r="M148" s="107"/>
      <c r="N148" s="107"/>
      <c r="O148" s="107"/>
      <c r="P148" s="107"/>
      <c r="Q148" s="107"/>
      <c r="R148" s="107"/>
      <c r="S148" s="107"/>
      <c r="T148" s="107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</row>
    <row r="149" spans="1:44" ht="12.75">
      <c r="A149" s="62"/>
      <c r="B149" s="62"/>
      <c r="C149" s="62"/>
      <c r="D149" s="107"/>
      <c r="E149" s="107"/>
      <c r="F149" s="107"/>
      <c r="G149" s="107"/>
      <c r="H149" s="107"/>
      <c r="I149" s="107"/>
      <c r="J149" s="107"/>
      <c r="K149" s="107"/>
      <c r="L149" s="107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</row>
    <row r="150" spans="1:44" ht="12.75">
      <c r="A150" s="107"/>
      <c r="B150" s="107"/>
      <c r="C150" s="107"/>
      <c r="D150" s="107"/>
      <c r="E150" s="107"/>
      <c r="F150" s="107"/>
      <c r="G150" s="107"/>
      <c r="H150" s="107"/>
      <c r="I150" s="107"/>
      <c r="J150" s="107"/>
      <c r="K150" s="107"/>
      <c r="L150" s="107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</row>
    <row r="151" spans="1:44" ht="12.75">
      <c r="A151" s="107"/>
      <c r="B151" s="107"/>
      <c r="C151" s="107"/>
      <c r="D151" s="107"/>
      <c r="E151" s="107"/>
      <c r="F151" s="107"/>
      <c r="G151" s="107"/>
      <c r="H151" s="107"/>
      <c r="I151" s="107"/>
      <c r="J151" s="107"/>
      <c r="K151" s="107"/>
      <c r="L151" s="107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</row>
    <row r="152" spans="1:44" ht="12.75">
      <c r="A152" s="107"/>
      <c r="B152" s="107"/>
      <c r="C152" s="107"/>
      <c r="D152" s="107"/>
      <c r="E152" s="107"/>
      <c r="F152" s="107"/>
      <c r="G152" s="107"/>
      <c r="H152" s="107"/>
      <c r="I152" s="107"/>
      <c r="J152" s="107"/>
      <c r="K152" s="107"/>
      <c r="L152" s="107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</row>
    <row r="153" spans="1:44" ht="12.75">
      <c r="A153" s="107"/>
      <c r="B153" s="107"/>
      <c r="C153" s="107"/>
      <c r="D153" s="107"/>
      <c r="E153" s="107"/>
      <c r="F153" s="107"/>
      <c r="G153" s="107"/>
      <c r="H153" s="107"/>
      <c r="I153" s="107"/>
      <c r="J153" s="107"/>
      <c r="K153" s="107"/>
      <c r="L153" s="107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</row>
    <row r="154" spans="1:44" ht="12.75">
      <c r="A154" s="62"/>
      <c r="B154" s="62"/>
      <c r="C154" s="62"/>
      <c r="D154" s="107"/>
      <c r="E154" s="107"/>
      <c r="F154" s="107"/>
      <c r="G154" s="107"/>
      <c r="H154" s="107"/>
      <c r="I154" s="107"/>
      <c r="J154" s="107"/>
      <c r="K154" s="107"/>
      <c r="L154" s="107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</row>
    <row r="155" spans="1:44" ht="12.75">
      <c r="A155" s="62"/>
      <c r="B155" s="62"/>
      <c r="C155" s="62"/>
      <c r="D155" s="107"/>
      <c r="E155" s="107"/>
      <c r="F155" s="107"/>
      <c r="G155" s="107"/>
      <c r="H155" s="107"/>
      <c r="I155" s="107"/>
      <c r="J155" s="107"/>
      <c r="K155" s="107"/>
      <c r="L155" s="107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</row>
    <row r="156" spans="1:44" ht="12.75">
      <c r="A156" s="70"/>
      <c r="B156" s="70"/>
      <c r="C156" s="70"/>
      <c r="D156" s="107"/>
      <c r="E156" s="107"/>
      <c r="F156" s="107"/>
      <c r="G156" s="107"/>
      <c r="H156" s="107"/>
      <c r="I156" s="107"/>
      <c r="J156" s="107"/>
      <c r="K156" s="107"/>
      <c r="L156" s="107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</row>
    <row r="157" spans="1:44" ht="12.75">
      <c r="A157" s="70"/>
      <c r="B157" s="70"/>
      <c r="C157" s="70"/>
      <c r="D157" s="107"/>
      <c r="E157" s="107"/>
      <c r="F157" s="107"/>
      <c r="G157" s="107"/>
      <c r="H157" s="107"/>
      <c r="I157" s="107"/>
      <c r="J157" s="107"/>
      <c r="K157" s="107"/>
      <c r="L157" s="107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</row>
    <row r="158" spans="1:44" ht="12.75">
      <c r="A158" s="70"/>
      <c r="B158" s="70"/>
      <c r="C158" s="70"/>
      <c r="D158" s="107"/>
      <c r="E158" s="107"/>
      <c r="F158" s="107"/>
      <c r="G158" s="107"/>
      <c r="H158" s="107"/>
      <c r="I158" s="107"/>
      <c r="J158" s="107"/>
      <c r="K158" s="107"/>
      <c r="L158" s="107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</row>
    <row r="159" spans="1:44" ht="12.75">
      <c r="A159" s="70"/>
      <c r="B159" s="70"/>
      <c r="C159" s="70"/>
      <c r="D159" s="107"/>
      <c r="E159" s="107"/>
      <c r="F159" s="107"/>
      <c r="G159" s="107"/>
      <c r="H159" s="107"/>
      <c r="I159" s="107"/>
      <c r="J159" s="107"/>
      <c r="K159" s="107"/>
      <c r="L159" s="107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</row>
    <row r="160" spans="1:44" ht="12.75">
      <c r="A160" s="70"/>
      <c r="B160" s="70"/>
      <c r="C160" s="70"/>
      <c r="D160" s="107"/>
      <c r="E160" s="107"/>
      <c r="F160" s="107"/>
      <c r="G160" s="107"/>
      <c r="H160" s="107"/>
      <c r="I160" s="107"/>
      <c r="J160" s="107"/>
      <c r="K160" s="107"/>
      <c r="L160" s="107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</row>
    <row r="161" spans="1:44" ht="12.75">
      <c r="A161" s="70"/>
      <c r="B161" s="70"/>
      <c r="C161" s="70"/>
      <c r="D161" s="107"/>
      <c r="E161" s="107"/>
      <c r="F161" s="107"/>
      <c r="G161" s="107"/>
      <c r="H161" s="107"/>
      <c r="I161" s="107"/>
      <c r="J161" s="107"/>
      <c r="K161" s="107"/>
      <c r="L161" s="107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</row>
    <row r="162" spans="1:44" ht="12.75">
      <c r="A162" s="70"/>
      <c r="B162" s="70"/>
      <c r="C162" s="70"/>
      <c r="D162" s="107"/>
      <c r="E162" s="107"/>
      <c r="F162" s="107"/>
      <c r="G162" s="107"/>
      <c r="H162" s="107"/>
      <c r="I162" s="107"/>
      <c r="J162" s="107"/>
      <c r="K162" s="107"/>
      <c r="L162" s="107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</row>
    <row r="163" spans="1:44" ht="12.75">
      <c r="A163" s="70"/>
      <c r="B163" s="70"/>
      <c r="C163" s="70"/>
      <c r="D163" s="107"/>
      <c r="E163" s="107"/>
      <c r="F163" s="107"/>
      <c r="G163" s="107"/>
      <c r="H163" s="107"/>
      <c r="I163" s="107"/>
      <c r="J163" s="107"/>
      <c r="K163" s="107"/>
      <c r="L163" s="107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</row>
    <row r="164" spans="1:44" ht="12.75">
      <c r="A164" s="70"/>
      <c r="B164" s="70"/>
      <c r="C164" s="70"/>
      <c r="D164" s="107"/>
      <c r="E164" s="107"/>
      <c r="F164" s="107"/>
      <c r="G164" s="107"/>
      <c r="H164" s="107"/>
      <c r="I164" s="107"/>
      <c r="J164" s="107"/>
      <c r="K164" s="107"/>
      <c r="L164" s="107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</row>
    <row r="165" spans="1:44" ht="12.75">
      <c r="A165" s="70"/>
      <c r="B165" s="70"/>
      <c r="C165" s="70"/>
      <c r="D165" s="107"/>
      <c r="E165" s="107"/>
      <c r="F165" s="107"/>
      <c r="G165" s="107"/>
      <c r="H165" s="107"/>
      <c r="I165" s="107"/>
      <c r="J165" s="107"/>
      <c r="K165" s="107"/>
      <c r="L165" s="107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</row>
    <row r="166" spans="1:44" ht="12.75">
      <c r="A166" s="70"/>
      <c r="B166" s="70"/>
      <c r="C166" s="70"/>
      <c r="D166" s="95"/>
      <c r="E166" s="95"/>
      <c r="F166" s="95"/>
      <c r="G166" s="95"/>
      <c r="H166" s="95"/>
      <c r="I166" s="95"/>
      <c r="J166" s="95"/>
      <c r="K166" s="95"/>
      <c r="L166" s="95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</row>
    <row r="167" spans="1:44" ht="12.75">
      <c r="A167" s="70"/>
      <c r="B167" s="70"/>
      <c r="C167" s="70"/>
      <c r="D167" s="95"/>
      <c r="E167" s="95"/>
      <c r="F167" s="95"/>
      <c r="G167" s="95"/>
      <c r="H167" s="95"/>
      <c r="I167" s="95"/>
      <c r="J167" s="95"/>
      <c r="K167" s="95"/>
      <c r="L167" s="95"/>
      <c r="AJ167" s="2"/>
      <c r="AK167" s="2"/>
      <c r="AL167" s="2"/>
      <c r="AM167" s="2"/>
      <c r="AN167" s="2"/>
      <c r="AO167" s="2"/>
      <c r="AP167" s="2"/>
      <c r="AQ167" s="2"/>
      <c r="AR167" s="2"/>
    </row>
    <row r="168" spans="1:44" ht="12.75">
      <c r="A168" s="70"/>
      <c r="B168" s="70"/>
      <c r="C168" s="70"/>
      <c r="D168" s="95"/>
      <c r="E168" s="95"/>
      <c r="F168" s="95"/>
      <c r="G168" s="95"/>
      <c r="H168" s="95"/>
      <c r="I168" s="95"/>
      <c r="J168" s="95"/>
      <c r="K168" s="95"/>
      <c r="L168" s="95"/>
      <c r="AJ168" s="2"/>
      <c r="AK168" s="2"/>
      <c r="AL168" s="2"/>
      <c r="AM168" s="2"/>
      <c r="AN168" s="2"/>
      <c r="AO168" s="2"/>
      <c r="AP168" s="2"/>
      <c r="AQ168" s="2"/>
      <c r="AR168" s="2"/>
    </row>
  </sheetData>
  <sheetProtection/>
  <autoFilter ref="A15:AR150"/>
  <mergeCells count="8">
    <mergeCell ref="D14:E14"/>
    <mergeCell ref="F14:G14"/>
    <mergeCell ref="H14:I14"/>
    <mergeCell ref="J14:L14"/>
    <mergeCell ref="F13:G13"/>
    <mergeCell ref="H13:I13"/>
    <mergeCell ref="J13:L13"/>
    <mergeCell ref="D13:E13"/>
  </mergeCells>
  <printOptions horizontalCentered="1"/>
  <pageMargins left="0.748031496062992" right="0.393700787401575" top="0.748031496062992" bottom="0.905511811023622" header="0.511811023622047" footer="0.590551181102362"/>
  <pageSetup blackAndWhite="1" firstPageNumber="39" useFirstPageNumber="1" fitToHeight="6" horizontalDpi="600" verticalDpi="600" orientation="landscape" paperSize="9" r:id="rId3"/>
  <headerFooter alignWithMargins="0">
    <oddHeader xml:space="preserve">&amp;C   </oddHeader>
    <oddFooter>&amp;C&amp;"Times New Roman,Bold"   Vol-I     -   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 of Sikkim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Secretary Finance</dc:creator>
  <cp:keywords/>
  <dc:description/>
  <cp:lastModifiedBy>sarita</cp:lastModifiedBy>
  <cp:lastPrinted>2012-06-20T13:28:12Z</cp:lastPrinted>
  <dcterms:created xsi:type="dcterms:W3CDTF">2004-06-02T16:07:31Z</dcterms:created>
  <dcterms:modified xsi:type="dcterms:W3CDTF">2012-06-23T07:44:02Z</dcterms:modified>
  <cp:category/>
  <cp:version/>
  <cp:contentType/>
  <cp:contentStatus/>
</cp:coreProperties>
</file>